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3235738b5acc4a7b" /></Relationships>
</file>

<file path=xl/workbook.xml><?xml version="1.0" encoding="utf-8"?>
<x:workbook xmlns:x="http://schemas.openxmlformats.org/spreadsheetml/2006/main">
  <x:sheets>
    <x:sheet xmlns:r="http://schemas.openxmlformats.org/officeDocument/2006/relationships" name="How to Use" sheetId="1" r:id="R37b1d74b7cfc4cef"/>
    <x:sheet xmlns:r="http://schemas.openxmlformats.org/officeDocument/2006/relationships" name="24-Month Roadmap" sheetId="2" r:id="R693b4c26d4e841ee"/>
    <x:sheet xmlns:r="http://schemas.openxmlformats.org/officeDocument/2006/relationships" name="Progress Dashboard" sheetId="3" r:id="R5ee01ac7f5664c35"/>
  </x:sheets>
</x:workbook>
</file>

<file path=xl/sharedStrings.xml><?xml version="1.0" encoding="utf-8"?>
<x:sst xmlns:x="http://schemas.openxmlformats.org/spreadsheetml/2006/main"/>
</file>

<file path=xl/styles.xml><?xml version="1.0" encoding="utf-8"?>
<x:styleSheet xmlns:x="http://schemas.openxmlformats.org/spreadsheetml/2006/main">
  <x:numFmts count="2">
    <x:numFmt numFmtId="200" formatCode="mmm d, yyyy"/>
    <x:numFmt numFmtId="201" formatCode="0%"/>
  </x:numFmts>
  <x:fonts count="15">
    <x:font>
      <x:sz val="11"/>
      <x:name val="Carlito"/>
    </x:font>
    <x:font>
      <x:sz val="12"/>
      <x:color rgb="FF1F2937"/>
      <x:name val="Aptos"/>
    </x:font>
    <x:font>
      <x:b/>
      <x:sz val="18"/>
      <x:color rgb="FFFFFFFF"/>
      <x:name val="Aptos"/>
    </x:font>
    <x:font>
      <x:i/>
      <x:sz val="12"/>
      <x:color rgb="FF17365D"/>
      <x:name val="Aptos"/>
    </x:font>
    <x:font>
      <x:b/>
      <x:sz val="12"/>
      <x:color rgb="FFFFFFFF"/>
      <x:name val="Aptos"/>
    </x:font>
    <x:font>
      <x:b/>
      <x:sz val="13"/>
      <x:color rgb="FF9C7A2E"/>
      <x:name val="Aptos"/>
    </x:font>
    <x:font>
      <x:b/>
      <x:i/>
      <x:sz val="12"/>
      <x:color rgb="FF17365D"/>
      <x:name val="Aptos"/>
    </x:font>
    <x:font>
      <x:sz val="11"/>
      <x:color rgb="FF1F2937"/>
      <x:name val="Aptos"/>
    </x:font>
    <x:font>
      <x:i/>
      <x:sz val="11"/>
      <x:color rgb="FF17365D"/>
      <x:name val="Aptos"/>
    </x:font>
    <x:font>
      <x:b/>
      <x:sz val="11"/>
      <x:color rgb="FFFFFFFF"/>
      <x:name val="Aptos"/>
    </x:font>
    <x:font>
      <x:b/>
      <x:sz val="11"/>
      <x:color rgb="FF17365D"/>
      <x:name val="Aptos"/>
    </x:font>
    <x:font>
      <x:b/>
      <x:i/>
      <x:sz val="11"/>
      <x:color rgb="FFFFFFFF"/>
      <x:name val="Aptos"/>
    </x:font>
    <x:font>
      <x:b/>
      <x:sz val="12"/>
      <x:color rgb="FF17365D"/>
      <x:name val="Aptos"/>
    </x:font>
    <x:font>
      <x:b/>
      <x:sz val="13"/>
      <x:color rgb="FF17365D"/>
      <x:name val="Aptos"/>
    </x:font>
    <x:font>
      <x:i/>
      <x:sz val="10"/>
      <x:color rgb="FF17365D"/>
      <x:name val="Aptos"/>
    </x:font>
  </x:fonts>
  <x:fills count="10">
    <x:fill>
      <x:patternFill patternType="none"/>
    </x:fill>
    <x:fill>
      <x:patternFill patternType="gray125"/>
    </x:fill>
    <x:fill>
      <x:patternFill patternType="solid">
        <x:fgColor rgb="FF17365D"/>
      </x:patternFill>
    </x:fill>
    <x:fill>
      <x:patternFill patternType="solid">
        <x:fgColor rgb="FFF6F1E5"/>
      </x:patternFill>
    </x:fill>
    <x:fill>
      <x:patternFill patternType="solid">
        <x:fgColor rgb="FFC49A53"/>
      </x:patternFill>
    </x:fill>
    <x:fill>
      <x:patternFill patternType="solid">
        <x:fgColor rgb="FFF4F5F7"/>
      </x:patternFill>
    </x:fill>
    <x:fill>
      <x:patternFill patternType="solid">
        <x:fgColor rgb="FF204873"/>
      </x:patternFill>
    </x:fill>
    <x:fill>
      <x:patternFill patternType="solid">
        <x:fgColor rgb="FFDCEAF7"/>
      </x:patternFill>
    </x:fill>
    <x:fill>
      <x:patternFill patternType="solid">
        <x:fgColor rgb="FF204873"/>
      </x:patternFill>
    </x:fill>
    <x:fill>
      <x:patternFill patternType="solid">
        <x:fgColor rgb="FFF6F1E5"/>
      </x:patternFill>
    </x:fill>
  </x:fills>
  <x:borders count="2">
    <x:border/>
    <x:border/>
  </x:borders>
  <x:cellStyleXfs count="1">
    <x:xf numFmtId="0" fontId="0" fillId="0" borderId="0"/>
  </x:cellStyleXfs>
  <x:cellXfs count="135">
    <x:xf numFmtId="0" fontId="0" fillId="0" borderId="0" xfId="0"/>
    <x:xf numFmtId="0" fontId="0" fillId="0" borderId="1" xfId="0" applyNumberFormat="1" applyFont="1" applyFill="1" applyBorder="1"/>
    <x:xf numFmtId="0" fontId="1" fillId="0" borderId="0" xfId="0" applyNumberFormat="1" applyFont="1" applyFill="1" applyBorder="1"/>
    <x:xf numFmtId="0" fontId="1" fillId="0" borderId="1" xfId="0" applyNumberFormat="1" applyFont="1" applyFill="1" applyBorder="1"/>
    <x:xf numFmtId="0" fontId="1" fillId="2" borderId="0" xfId="0" applyNumberFormat="1" applyFont="1" applyFill="1" applyBorder="1"/>
    <x:xf numFmtId="0" fontId="2" fillId="2" borderId="0" xfId="0" applyNumberFormat="1" applyFont="1" applyFill="1" applyBorder="1"/>
    <x:xf numFmtId="0" fontId="2" fillId="2" borderId="0" xfId="0" applyNumberFormat="1" applyFont="1" applyFill="1" applyBorder="1" applyAlignment="1">
      <x:alignment horizontal="center"/>
    </x:xf>
    <x:xf numFmtId="0" fontId="2" fillId="2" borderId="0" xfId="0" applyNumberFormat="1" applyFont="1" applyFill="1" applyBorder="1" applyAlignment="1">
      <x:alignment horizontal="center" vertical="center"/>
    </x:xf>
    <x:xf numFmtId="0" fontId="1" fillId="2" borderId="1" xfId="0" applyNumberFormat="1" applyFont="1" applyFill="1" applyBorder="1"/>
    <x:xf numFmtId="0" fontId="2" fillId="2" borderId="1" xfId="0" applyNumberFormat="1" applyFont="1" applyFill="1" applyBorder="1"/>
    <x:xf numFmtId="0" fontId="2" fillId="2" borderId="1" xfId="0" applyNumberFormat="1" applyFont="1" applyFill="1" applyBorder="1" applyAlignment="1">
      <x:alignment horizontal="center"/>
    </x:xf>
    <x:xf numFmtId="0" fontId="2" fillId="2" borderId="1" xfId="0" applyNumberFormat="1" applyFont="1" applyFill="1" applyBorder="1" applyAlignment="1">
      <x:alignment horizontal="center" vertical="center"/>
    </x:xf>
    <x:xf numFmtId="0" fontId="1" fillId="3" borderId="0" xfId="0" applyNumberFormat="1" applyFont="1" applyFill="1" applyBorder="1"/>
    <x:xf numFmtId="0" fontId="3" fillId="3" borderId="0" xfId="0" applyNumberFormat="1" applyFont="1" applyFill="1" applyBorder="1"/>
    <x:xf numFmtId="0" fontId="3" fillId="3" borderId="0" xfId="0" applyNumberFormat="1" applyFont="1" applyFill="1" applyBorder="1" applyAlignment="1">
      <x:alignment wrapText="1"/>
    </x:xf>
    <x:xf numFmtId="0" fontId="3" fillId="3" borderId="0" xfId="0" applyNumberFormat="1" applyFont="1" applyFill="1" applyBorder="1" applyAlignment="1">
      <x:alignment vertical="center" wrapText="1"/>
    </x:xf>
    <x:xf numFmtId="0" fontId="1" fillId="3" borderId="1" xfId="0" applyNumberFormat="1" applyFont="1" applyFill="1" applyBorder="1"/>
    <x:xf numFmtId="0" fontId="3" fillId="3" borderId="1" xfId="0" applyNumberFormat="1" applyFont="1" applyFill="1" applyBorder="1"/>
    <x:xf numFmtId="0" fontId="3" fillId="3" borderId="1" xfId="0" applyNumberFormat="1" applyFont="1" applyFill="1" applyBorder="1" applyAlignment="1">
      <x:alignment wrapText="1"/>
    </x:xf>
    <x:xf numFmtId="0" fontId="3" fillId="3" borderId="1" xfId="0" applyNumberFormat="1" applyFont="1" applyFill="1" applyBorder="1" applyAlignment="1">
      <x:alignment vertical="center" wrapText="1"/>
    </x:xf>
    <x:xf numFmtId="0" fontId="1" fillId="4" borderId="0" xfId="0" applyNumberFormat="1" applyFont="1" applyFill="1" applyBorder="1"/>
    <x:xf numFmtId="0" fontId="4" fillId="4" borderId="0" xfId="0" applyNumberFormat="1" applyFont="1" applyFill="1" applyBorder="1"/>
    <x:xf numFmtId="0" fontId="4" fillId="4" borderId="0" xfId="0" applyNumberFormat="1" applyFont="1" applyFill="1" applyBorder="1" applyAlignment="1">
      <x:alignment horizontal="center"/>
    </x:xf>
    <x:xf numFmtId="0" fontId="4" fillId="4" borderId="0" xfId="0" applyNumberFormat="1" applyFont="1" applyFill="1" applyBorder="1" applyAlignment="1">
      <x:alignment horizontal="center" vertical="center"/>
    </x:xf>
    <x:xf numFmtId="0" fontId="1" fillId="4" borderId="1" xfId="0" applyNumberFormat="1" applyFont="1" applyFill="1" applyBorder="1"/>
    <x:xf numFmtId="0" fontId="4" fillId="4" borderId="1" xfId="0" applyNumberFormat="1" applyFont="1" applyFill="1" applyBorder="1"/>
    <x:xf numFmtId="0" fontId="4" fillId="4" borderId="1" xfId="0" applyNumberFormat="1" applyFont="1" applyFill="1" applyBorder="1" applyAlignment="1">
      <x:alignment horizontal="center"/>
    </x:xf>
    <x:xf numFmtId="0" fontId="4" fillId="4" borderId="1" xfId="0" applyNumberFormat="1" applyFont="1" applyFill="1" applyBorder="1" applyAlignment="1">
      <x:alignment horizontal="center" vertical="center"/>
    </x:xf>
    <x:xf numFmtId="0" fontId="1" fillId="5" borderId="0" xfId="0" applyNumberFormat="1" applyFont="1" applyFill="1" applyBorder="1"/>
    <x:xf numFmtId="0" fontId="1" fillId="5" borderId="0" xfId="0" applyNumberFormat="1" applyFont="1" applyFill="1" applyBorder="1" applyAlignment="1">
      <x:alignment wrapText="1"/>
    </x:xf>
    <x:xf numFmtId="0" fontId="1" fillId="5" borderId="0" xfId="0" applyNumberFormat="1" applyFont="1" applyFill="1" applyBorder="1" applyAlignment="1">
      <x:alignment vertical="center" wrapText="1"/>
    </x:xf>
    <x:xf numFmtId="0" fontId="1" fillId="5" borderId="1" xfId="0" applyNumberFormat="1" applyFont="1" applyFill="1" applyBorder="1"/>
    <x:xf numFmtId="0" fontId="1" fillId="5" borderId="1" xfId="0" applyNumberFormat="1" applyFont="1" applyFill="1" applyBorder="1" applyAlignment="1">
      <x:alignment wrapText="1"/>
    </x:xf>
    <x:xf numFmtId="0" fontId="1" fillId="5" borderId="1" xfId="0" applyNumberFormat="1" applyFont="1" applyFill="1" applyBorder="1" applyAlignment="1">
      <x:alignment vertical="center" wrapText="1"/>
    </x:xf>
    <x:xf numFmtId="0" fontId="1" fillId="6" borderId="0" xfId="0" applyNumberFormat="1" applyFont="1" applyFill="1" applyBorder="1"/>
    <x:xf numFmtId="0" fontId="4" fillId="6" borderId="0" xfId="0" applyNumberFormat="1" applyFont="1" applyFill="1" applyBorder="1"/>
    <x:xf numFmtId="0" fontId="1" fillId="6" borderId="1" xfId="0" applyNumberFormat="1" applyFont="1" applyFill="1" applyBorder="1"/>
    <x:xf numFmtId="0" fontId="4" fillId="6" borderId="1" xfId="0" applyNumberFormat="1" applyFont="1" applyFill="1" applyBorder="1"/>
    <x:xf numFmtId="0" fontId="1" fillId="3" borderId="0" xfId="0" applyNumberFormat="1" applyFont="1" applyFill="1" applyBorder="1" applyAlignment="1">
      <x:alignment wrapText="1"/>
    </x:xf>
    <x:xf numFmtId="0" fontId="1" fillId="3" borderId="0" xfId="0" applyNumberFormat="1" applyFont="1" applyFill="1" applyBorder="1" applyAlignment="1">
      <x:alignment vertical="top" wrapText="1"/>
    </x:xf>
    <x:xf numFmtId="0" fontId="1" fillId="3" borderId="1" xfId="0" applyNumberFormat="1" applyFont="1" applyFill="1" applyBorder="1" applyAlignment="1">
      <x:alignment wrapText="1"/>
    </x:xf>
    <x:xf numFmtId="0" fontId="1" fillId="3" borderId="1" xfId="0" applyNumberFormat="1" applyFont="1" applyFill="1" applyBorder="1" applyAlignment="1">
      <x:alignment vertical="top" wrapText="1"/>
    </x:xf>
    <x:xf numFmtId="0" fontId="5" fillId="0" borderId="0" xfId="0" applyNumberFormat="1" applyFont="1" applyFill="1" applyBorder="1"/>
    <x:xf numFmtId="0" fontId="5" fillId="0" borderId="0" xfId="0" applyNumberFormat="1" applyFont="1" applyFill="1" applyBorder="1" applyAlignment="1">
      <x:alignment horizontal="center"/>
    </x:xf>
    <x:xf numFmtId="0" fontId="5" fillId="0" borderId="1" xfId="0" applyNumberFormat="1" applyFont="1" applyFill="1" applyBorder="1"/>
    <x:xf numFmtId="0" fontId="5" fillId="0" borderId="1" xfId="0" applyNumberFormat="1" applyFont="1" applyFill="1" applyBorder="1" applyAlignment="1">
      <x:alignment horizontal="center"/>
    </x:xf>
    <x:xf numFmtId="0" fontId="6" fillId="0" borderId="0" xfId="0" applyNumberFormat="1" applyFont="1" applyFill="1" applyBorder="1"/>
    <x:xf numFmtId="0" fontId="6" fillId="0" borderId="0" xfId="0" applyNumberFormat="1" applyFont="1" applyFill="1" applyBorder="1" applyAlignment="1">
      <x:alignment horizontal="center"/>
    </x:xf>
    <x:xf numFmtId="0" fontId="6" fillId="0" borderId="1" xfId="0" applyNumberFormat="1" applyFont="1" applyFill="1" applyBorder="1"/>
    <x:xf numFmtId="0" fontId="6" fillId="0" borderId="1" xfId="0" applyNumberFormat="1" applyFont="1" applyFill="1" applyBorder="1" applyAlignment="1">
      <x:alignment horizontal="center"/>
    </x:xf>
    <x:xf numFmtId="0" fontId="7" fillId="0" borderId="0" xfId="0" applyNumberFormat="1" applyFont="1" applyFill="1" applyBorder="1"/>
    <x:xf numFmtId="0" fontId="7" fillId="0" borderId="1" xfId="0" applyNumberFormat="1" applyFont="1" applyFill="1" applyBorder="1"/>
    <x:xf numFmtId="0" fontId="7" fillId="2" borderId="0" xfId="0" applyNumberFormat="1" applyFont="1" applyFill="1" applyBorder="1"/>
    <x:xf numFmtId="0" fontId="7" fillId="2" borderId="1" xfId="0" applyNumberFormat="1" applyFont="1" applyFill="1" applyBorder="1"/>
    <x:xf numFmtId="0" fontId="7" fillId="3" borderId="0" xfId="0" applyNumberFormat="1" applyFont="1" applyFill="1" applyBorder="1"/>
    <x:xf numFmtId="0" fontId="8" fillId="3" borderId="0" xfId="0" applyNumberFormat="1" applyFont="1" applyFill="1" applyBorder="1"/>
    <x:xf numFmtId="0" fontId="8" fillId="3" borderId="0" xfId="0" applyNumberFormat="1" applyFont="1" applyFill="1" applyBorder="1" applyAlignment="1">
      <x:alignment horizontal="center"/>
    </x:xf>
    <x:xf numFmtId="0" fontId="7" fillId="3" borderId="1" xfId="0" applyNumberFormat="1" applyFont="1" applyFill="1" applyBorder="1"/>
    <x:xf numFmtId="0" fontId="8" fillId="3" borderId="1" xfId="0" applyNumberFormat="1" applyFont="1" applyFill="1" applyBorder="1"/>
    <x:xf numFmtId="0" fontId="8" fillId="3" borderId="1" xfId="0" applyNumberFormat="1" applyFont="1" applyFill="1" applyBorder="1" applyAlignment="1">
      <x:alignment horizontal="center"/>
    </x:xf>
    <x:xf numFmtId="0" fontId="7" fillId="4" borderId="0" xfId="0" applyNumberFormat="1" applyFont="1" applyFill="1" applyBorder="1"/>
    <x:xf numFmtId="0" fontId="9" fillId="4" borderId="0" xfId="0" applyNumberFormat="1" applyFont="1" applyFill="1" applyBorder="1"/>
    <x:xf numFmtId="0" fontId="9" fillId="4" borderId="0" xfId="0" applyNumberFormat="1" applyFont="1" applyFill="1" applyBorder="1" applyAlignment="1">
      <x:alignment wrapText="1"/>
    </x:xf>
    <x:xf numFmtId="0" fontId="9" fillId="4" borderId="0" xfId="0" applyNumberFormat="1" applyFont="1" applyFill="1" applyBorder="1" applyAlignment="1">
      <x:alignment vertical="center" wrapText="1"/>
    </x:xf>
    <x:xf numFmtId="0" fontId="7" fillId="4" borderId="1" xfId="0" applyNumberFormat="1" applyFont="1" applyFill="1" applyBorder="1"/>
    <x:xf numFmtId="0" fontId="9" fillId="4" borderId="1" xfId="0" applyNumberFormat="1" applyFont="1" applyFill="1" applyBorder="1"/>
    <x:xf numFmtId="0" fontId="9" fillId="4" borderId="1" xfId="0" applyNumberFormat="1" applyFont="1" applyFill="1" applyBorder="1" applyAlignment="1">
      <x:alignment wrapText="1"/>
    </x:xf>
    <x:xf numFmtId="0" fontId="9" fillId="4" borderId="1" xfId="0" applyNumberFormat="1" applyFont="1" applyFill="1" applyBorder="1" applyAlignment="1">
      <x:alignment vertical="center" wrapText="1"/>
    </x:xf>
    <x:xf numFmtId="0" fontId="7" fillId="6" borderId="0" xfId="0" applyNumberFormat="1" applyFont="1" applyFill="1" applyBorder="1"/>
    <x:xf numFmtId="0" fontId="7" fillId="6" borderId="1" xfId="0" applyNumberFormat="1" applyFont="1" applyFill="1" applyBorder="1"/>
    <x:xf numFmtId="200" fontId="7" fillId="0" borderId="0" xfId="0" applyNumberFormat="1" applyFont="1" applyFill="1" applyBorder="1"/>
    <x:xf numFmtId="200" fontId="7" fillId="0" borderId="1" xfId="0" applyNumberFormat="1" applyFont="1" applyFill="1" applyBorder="1"/>
    <x:xf numFmtId="0" fontId="7" fillId="7" borderId="0" xfId="0" applyNumberFormat="1" applyFont="1" applyFill="1" applyBorder="1"/>
    <x:xf numFmtId="0" fontId="10" fillId="7" borderId="0" xfId="0" applyNumberFormat="1" applyFont="1" applyFill="1" applyBorder="1"/>
    <x:xf numFmtId="0" fontId="10" fillId="7" borderId="0" xfId="0" applyNumberFormat="1" applyFont="1" applyFill="1" applyBorder="1" applyAlignment="1">
      <x:alignment horizontal="center"/>
    </x:xf>
    <x:xf numFmtId="0" fontId="10" fillId="7" borderId="0" xfId="0" applyNumberFormat="1" applyFont="1" applyFill="1" applyBorder="1" applyAlignment="1">
      <x:alignment horizontal="center" vertical="center"/>
    </x:xf>
    <x:xf numFmtId="0" fontId="7" fillId="7" borderId="1" xfId="0" applyNumberFormat="1" applyFont="1" applyFill="1" applyBorder="1"/>
    <x:xf numFmtId="0" fontId="10" fillId="7" borderId="1" xfId="0" applyNumberFormat="1" applyFont="1" applyFill="1" applyBorder="1"/>
    <x:xf numFmtId="0" fontId="10" fillId="7" borderId="1" xfId="0" applyNumberFormat="1" applyFont="1" applyFill="1" applyBorder="1" applyAlignment="1">
      <x:alignment horizontal="center"/>
    </x:xf>
    <x:xf numFmtId="0" fontId="10" fillId="7" borderId="1" xfId="0" applyNumberFormat="1" applyFont="1" applyFill="1" applyBorder="1" applyAlignment="1">
      <x:alignment horizontal="center" vertical="center"/>
    </x:xf>
    <x:xf numFmtId="0" fontId="7" fillId="0" borderId="0" xfId="0" applyNumberFormat="1" applyFont="1" applyFill="1" applyBorder="1" applyAlignment="1">
      <x:alignment wrapText="1"/>
    </x:xf>
    <x:xf numFmtId="200" fontId="7" fillId="0" borderId="0" xfId="0" applyNumberFormat="1" applyFont="1" applyFill="1" applyBorder="1" applyAlignment="1">
      <x:alignment wrapText="1"/>
    </x:xf>
    <x:xf numFmtId="0" fontId="10" fillId="7" borderId="0" xfId="0" applyNumberFormat="1" applyFont="1" applyFill="1" applyBorder="1" applyAlignment="1">
      <x:alignment horizontal="center" vertical="center" wrapText="1"/>
    </x:xf>
    <x:xf numFmtId="0" fontId="7" fillId="7" borderId="0" xfId="0" applyNumberFormat="1" applyFont="1" applyFill="1" applyBorder="1" applyAlignment="1">
      <x:alignment wrapText="1"/>
    </x:xf>
    <x:xf numFmtId="0" fontId="7" fillId="0" borderId="1" xfId="0" applyNumberFormat="1" applyFont="1" applyFill="1" applyBorder="1" applyAlignment="1">
      <x:alignment wrapText="1"/>
    </x:xf>
    <x:xf numFmtId="200" fontId="7" fillId="0" borderId="1" xfId="0" applyNumberFormat="1" applyFont="1" applyFill="1" applyBorder="1" applyAlignment="1">
      <x:alignment wrapText="1"/>
    </x:xf>
    <x:xf numFmtId="0" fontId="10" fillId="7" borderId="1" xfId="0" applyNumberFormat="1" applyFont="1" applyFill="1" applyBorder="1" applyAlignment="1">
      <x:alignment horizontal="center" vertical="center" wrapText="1"/>
    </x:xf>
    <x:xf numFmtId="0" fontId="7" fillId="7" borderId="1" xfId="0" applyNumberFormat="1" applyFont="1" applyFill="1" applyBorder="1" applyAlignment="1">
      <x:alignment wrapText="1"/>
    </x:xf>
    <x:xf numFmtId="201" fontId="7" fillId="0" borderId="0" xfId="0" applyNumberFormat="1" applyFont="1" applyFill="1" applyBorder="1"/>
    <x:xf numFmtId="201" fontId="7" fillId="0" borderId="1" xfId="0" applyNumberFormat="1" applyFont="1" applyFill="1" applyBorder="1"/>
    <x:xf numFmtId="201" fontId="7" fillId="3" borderId="0" xfId="0" applyNumberFormat="1" applyFont="1" applyFill="1" applyBorder="1"/>
    <x:xf numFmtId="0" fontId="10" fillId="3" borderId="0" xfId="0" applyNumberFormat="1" applyFont="1" applyFill="1" applyBorder="1"/>
    <x:xf numFmtId="201" fontId="10" fillId="3" borderId="0" xfId="0" applyNumberFormat="1" applyFont="1" applyFill="1" applyBorder="1"/>
    <x:xf numFmtId="201" fontId="7" fillId="3" borderId="1" xfId="0" applyNumberFormat="1" applyFont="1" applyFill="1" applyBorder="1"/>
    <x:xf numFmtId="0" fontId="10" fillId="3" borderId="1" xfId="0" applyNumberFormat="1" applyFont="1" applyFill="1" applyBorder="1"/>
    <x:xf numFmtId="201" fontId="10" fillId="3" borderId="1" xfId="0" applyNumberFormat="1" applyFont="1" applyFill="1" applyBorder="1"/>
    <x:xf numFmtId="0" fontId="11" fillId="2" borderId="0" xfId="0" applyNumberFormat="1" applyFont="1" applyFill="1" applyBorder="1"/>
    <x:xf numFmtId="0" fontId="11" fillId="2" borderId="0" xfId="0" applyNumberFormat="1" applyFont="1" applyFill="1" applyBorder="1" applyAlignment="1">
      <x:alignment horizontal="center"/>
    </x:xf>
    <x:xf numFmtId="0" fontId="11" fillId="2" borderId="0" xfId="0" applyNumberFormat="1" applyFont="1" applyFill="1" applyBorder="1" applyAlignment="1">
      <x:alignment horizontal="center" vertical="center"/>
    </x:xf>
    <x:xf numFmtId="0" fontId="11" fillId="2" borderId="1" xfId="0" applyNumberFormat="1" applyFont="1" applyFill="1" applyBorder="1"/>
    <x:xf numFmtId="0" fontId="11" fillId="2" borderId="1" xfId="0" applyNumberFormat="1" applyFont="1" applyFill="1" applyBorder="1" applyAlignment="1">
      <x:alignment horizontal="center"/>
    </x:xf>
    <x:xf numFmtId="0" fontId="11" fillId="2" borderId="1" xfId="0" applyNumberFormat="1" applyFont="1" applyFill="1" applyBorder="1" applyAlignment="1">
      <x:alignment horizontal="center" vertical="center"/>
    </x:xf>
    <x:xf numFmtId="0" fontId="1" fillId="7" borderId="0" xfId="0" applyNumberFormat="1" applyFont="1" applyFill="1" applyBorder="1"/>
    <x:xf numFmtId="0" fontId="12" fillId="7" borderId="0" xfId="0" applyNumberFormat="1" applyFont="1" applyFill="1" applyBorder="1"/>
    <x:xf numFmtId="0" fontId="1" fillId="7" borderId="1" xfId="0" applyNumberFormat="1" applyFont="1" applyFill="1" applyBorder="1"/>
    <x:xf numFmtId="0" fontId="12" fillId="7" borderId="1" xfId="0" applyNumberFormat="1" applyFont="1" applyFill="1" applyBorder="1"/>
    <x:xf numFmtId="200" fontId="12" fillId="7" borderId="0" xfId="0" applyNumberFormat="1" applyFont="1" applyFill="1" applyBorder="1"/>
    <x:xf numFmtId="200" fontId="12" fillId="7" borderId="1" xfId="0" applyNumberFormat="1" applyFont="1" applyFill="1" applyBorder="1"/>
    <x:xf numFmtId="200" fontId="1" fillId="0" borderId="0" xfId="0" applyNumberFormat="1" applyFont="1" applyFill="1" applyBorder="1"/>
    <x:xf numFmtId="200" fontId="1" fillId="0" borderId="1" xfId="0" applyNumberFormat="1" applyFont="1" applyFill="1" applyBorder="1"/>
    <x:xf numFmtId="0" fontId="9" fillId="6" borderId="0" xfId="0" applyNumberFormat="1" applyFont="1" applyFill="1" applyBorder="1"/>
    <x:xf numFmtId="0" fontId="9" fillId="6" borderId="0" xfId="0" applyNumberFormat="1" applyFont="1" applyFill="1" applyBorder="1" applyAlignment="1">
      <x:alignment wrapText="1"/>
    </x:xf>
    <x:xf numFmtId="0" fontId="9" fillId="6" borderId="1" xfId="0" applyNumberFormat="1" applyFont="1" applyFill="1" applyBorder="1"/>
    <x:xf numFmtId="0" fontId="9" fillId="6" borderId="1" xfId="0" applyNumberFormat="1" applyFont="1" applyFill="1" applyBorder="1" applyAlignment="1">
      <x:alignment wrapText="1"/>
    </x:xf>
    <x:xf numFmtId="201" fontId="1" fillId="0" borderId="0" xfId="0" applyNumberFormat="1" applyFont="1" applyFill="1" applyBorder="1"/>
    <x:xf numFmtId="201" fontId="1" fillId="0" borderId="1" xfId="0" applyNumberFormat="1" applyFont="1" applyFill="1" applyBorder="1"/>
    <x:xf numFmtId="201" fontId="1" fillId="3" borderId="0" xfId="0" applyNumberFormat="1" applyFont="1" applyFill="1" applyBorder="1"/>
    <x:xf numFmtId="201" fontId="13" fillId="3" borderId="0" xfId="0" applyNumberFormat="1" applyFont="1" applyFill="1" applyBorder="1"/>
    <x:xf numFmtId="0" fontId="13" fillId="3" borderId="0" xfId="0" applyNumberFormat="1" applyFont="1" applyFill="1" applyBorder="1"/>
    <x:xf numFmtId="201" fontId="13" fillId="3" borderId="0" xfId="0" applyNumberFormat="1" applyFont="1" applyFill="1" applyBorder="1" applyAlignment="1">
      <x:alignment horizontal="center"/>
    </x:xf>
    <x:xf numFmtId="0" fontId="13" fillId="3" borderId="0" xfId="0" applyNumberFormat="1" applyFont="1" applyFill="1" applyBorder="1" applyAlignment="1">
      <x:alignment horizontal="center"/>
    </x:xf>
    <x:xf numFmtId="201" fontId="1" fillId="3" borderId="1" xfId="0" applyNumberFormat="1" applyFont="1" applyFill="1" applyBorder="1"/>
    <x:xf numFmtId="201" fontId="13" fillId="3" borderId="1" xfId="0" applyNumberFormat="1" applyFont="1" applyFill="1" applyBorder="1"/>
    <x:xf numFmtId="0" fontId="13" fillId="3" borderId="1" xfId="0" applyNumberFormat="1" applyFont="1" applyFill="1" applyBorder="1"/>
    <x:xf numFmtId="201" fontId="13" fillId="3" borderId="1" xfId="0" applyNumberFormat="1" applyFont="1" applyFill="1" applyBorder="1" applyAlignment="1">
      <x:alignment horizontal="center"/>
    </x:xf>
    <x:xf numFmtId="0" fontId="13" fillId="3" borderId="1" xfId="0" applyNumberFormat="1" applyFont="1" applyFill="1" applyBorder="1" applyAlignment="1">
      <x:alignment horizontal="center"/>
    </x:xf>
    <x:xf numFmtId="0" fontId="0" fillId="0" borderId="0" xfId="0" applyNumberFormat="1" applyFont="1" applyFill="1" applyBorder="1"/>
    <x:xf numFmtId="0" fontId="1" fillId="8" borderId="0" xfId="0" applyNumberFormat="1" applyFont="1" applyFill="1" applyBorder="1"/>
    <x:xf numFmtId="0" fontId="4" fillId="8" borderId="0" xfId="0" applyNumberFormat="1" applyFont="1" applyFill="1" applyBorder="1"/>
    <x:xf numFmtId="0" fontId="4" fillId="8" borderId="0" xfId="0" applyNumberFormat="1" applyFont="1" applyFill="1" applyBorder="1" applyAlignment="1">
      <x:alignment vertical="center"/>
    </x:xf>
    <x:xf numFmtId="0" fontId="1" fillId="9" borderId="0" xfId="0" applyNumberFormat="1" applyFont="1" applyFill="1" applyBorder="1"/>
    <x:xf numFmtId="0" fontId="1" fillId="9" borderId="0" xfId="0" applyNumberFormat="1" applyFont="1" applyFill="1" applyBorder="1" applyAlignment="1">
      <x:alignment wrapText="1"/>
    </x:xf>
    <x:xf numFmtId="0" fontId="1" fillId="9" borderId="0" xfId="0" applyNumberFormat="1" applyFont="1" applyFill="1" applyBorder="1" applyAlignment="1">
      <x:alignment vertical="top" wrapText="1"/>
    </x:xf>
    <x:xf numFmtId="0" fontId="14" fillId="0" borderId="0" xfId="0" applyNumberFormat="1" applyFont="1" applyFill="1" applyBorder="1"/>
    <x:xf numFmtId="0" fontId="14" fillId="0" borderId="0" xfId="0" applyNumberFormat="1" applyFont="1" applyFill="1" applyBorder="1" applyAlignment="1">
      <x:alignment wrapText="1"/>
    </x:xf>
  </x:cellXfs>
  <x:cellStyles count="1">
    <x:cellStyle name="Normal" xfId="0"/>
  </x:cellStyles>
  <x:dxfs count="3">
    <x:dxf>
      <x:font>
        <x:b/>
        <x:color rgb="FF2F6B2F"/>
      </x:font>
      <x:fill>
        <x:patternFill>
          <x:bgColor rgb="FFE2F0D9"/>
        </x:patternFill>
      </x:fill>
    </x:dxf>
    <x:dxf>
      <x:font>
        <x:b/>
        <x:color rgb="FF7F6000"/>
      </x:font>
      <x:fill>
        <x:patternFill>
          <x:bgColor rgb="FFFFF2CC"/>
        </x:patternFill>
      </x:fill>
    </x:dxf>
    <x:dxf>
      <x:font>
        <x:b/>
        <x:color rgb="FF17365D"/>
      </x:font>
      <x:fill>
        <x:patternFill>
          <x:bgColor rgb="FFDCEAF7"/>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e7fba2d7770c4acc" /><Relationship Type="http://schemas.openxmlformats.org/officeDocument/2006/relationships/theme" Target="/xl/theme/theme1.xml" Id="Ra549f6bc3e6c42a1" /><Relationship Type="http://schemas.openxmlformats.org/officeDocument/2006/relationships/sharedStrings" Target="/xl/sharedStrings.xml" Id="R5830a6ed00254a45" /><Relationship Type="http://schemas.openxmlformats.org/officeDocument/2006/relationships/worksheet" Target="/xl/worksheets/sheet1.xml" Id="R37b1d74b7cfc4cef" /><Relationship Type="http://schemas.openxmlformats.org/officeDocument/2006/relationships/worksheet" Target="/xl/worksheets/sheet2.xml" Id="R693b4c26d4e841ee" /><Relationship Type="http://schemas.openxmlformats.org/officeDocument/2006/relationships/worksheet" Target="/xl/worksheets/sheet3.xml" Id="R5ee01ac7f5664c35"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FormatPr defaultRowHeight="15"/>
  <x:cols>
    <x:col min="1" max="1" width="6" hidden="0" customWidth="1"/>
    <x:col min="2" max="2" width="19" hidden="0" customWidth="1"/>
    <x:col min="3" max="3" width="19" hidden="0" customWidth="1"/>
    <x:col min="4" max="4" width="19" hidden="0" customWidth="1"/>
    <x:col min="5" max="5" width="19" hidden="0" customWidth="1"/>
    <x:col min="6" max="6" width="19" hidden="0" customWidth="1"/>
  </x:cols>
  <x:sheetData>
    <x:row r="1" ht="32" customHeight="1">
      <x:c r="A1" s="7" t="str">
        <x:v>24-MONTH ALIYAH ROADMAP — HOW TO USE</x:v>
      </x:c>
      <x:c r="B1" s="7"/>
      <x:c r="C1" s="7"/>
      <x:c r="D1" s="7"/>
      <x:c r="E1" s="7"/>
      <x:c r="F1" s="7"/>
    </x:row>
    <x:row r="2">
      <x:c r="A2" s="2"/>
      <x:c r="B2" s="2"/>
      <x:c r="C2" s="2"/>
      <x:c r="D2" s="2"/>
      <x:c r="E2" s="2"/>
      <x:c r="F2" s="2"/>
    </x:row>
    <x:row r="3" ht="42" customHeight="1">
      <x:c r="A3" s="15" t="str">
        <x:v>This roadmap is a planning framework—not a rulebook. Start approximately 24 months before your intended aliyah date, then adjust the timing, sequence, and tasks to fit your family.</x:v>
      </x:c>
      <x:c r="B3" s="15"/>
      <x:c r="C3" s="15"/>
      <x:c r="D3" s="15"/>
      <x:c r="E3" s="15"/>
      <x:c r="F3" s="15"/>
    </x:row>
    <x:row r="4">
      <x:c r="A4" s="2"/>
      <x:c r="B4" s="2"/>
      <x:c r="C4" s="2"/>
      <x:c r="D4" s="2"/>
      <x:c r="E4" s="2"/>
      <x:c r="F4" s="2"/>
    </x:row>
    <x:row r="5" ht="46" customHeight="1">
      <x:c r="A5" s="23" t="n">
        <x:v>1</x:v>
      </x:c>
      <x:c r="B5" s="30" t="str">
        <x:v>Enter your target aliyah date on the Progress Dashboard. The roadmap will calculate suggested target dates from that date.</x:v>
      </x:c>
      <x:c r="C5" s="30"/>
      <x:c r="D5" s="30"/>
      <x:c r="E5" s="30"/>
      <x:c r="F5" s="30"/>
    </x:row>
    <x:row r="6" ht="46" customHeight="1">
      <x:c r="A6" s="23" t="n">
        <x:v>2</x:v>
      </x:c>
      <x:c r="B6" s="30" t="str">
        <x:v>Use the Status dropdown for every task: Not Started, Researching, In Progress, Waiting, Complete, or Not Applicable.</x:v>
      </x:c>
      <x:c r="C6" s="30"/>
      <x:c r="D6" s="30"/>
      <x:c r="E6" s="30"/>
      <x:c r="F6" s="30"/>
    </x:row>
    <x:row r="7" ht="46" customHeight="1">
      <x:c r="A7" s="23" t="n">
        <x:v>3</x:v>
      </x:c>
      <x:c r="B7" s="30" t="str">
        <x:v>Assign an owner where useful. Couples and families may divide tasks, but review major financial, legal, medical, and family decisions together.</x:v>
      </x:c>
      <x:c r="C7" s="30"/>
      <x:c r="D7" s="30"/>
      <x:c r="E7" s="30"/>
      <x:c r="F7" s="30"/>
    </x:row>
    <x:row r="8" ht="46" customHeight="1">
      <x:c r="A8" s="23" t="n">
        <x:v>4</x:v>
      </x:c>
      <x:c r="B8" s="30" t="str">
        <x:v>Treat suggested dates as planning prompts. Some aliyah, tax, immigration, shipping, housing, employment, and healthcare steps depend on individual circumstances and current rules.</x:v>
      </x:c>
      <x:c r="C8" s="30"/>
      <x:c r="D8" s="30"/>
      <x:c r="E8" s="30"/>
      <x:c r="F8" s="30"/>
    </x:row>
    <x:row r="9" ht="46" customHeight="1">
      <x:c r="A9" s="23" t="n">
        <x:v>5</x:v>
      </x:c>
      <x:c r="B9" s="30" t="str">
        <x:v>Use the Notes / Next Action column to record appointments, document requests, professional advice, quotes, deadlines, and unresolved questions.</x:v>
      </x:c>
      <x:c r="C9" s="30"/>
      <x:c r="D9" s="30"/>
      <x:c r="E9" s="30"/>
      <x:c r="F9" s="30"/>
    </x:row>
    <x:row r="10">
      <x:c r="A10" s="2"/>
      <x:c r="B10" s="2"/>
      <x:c r="C10" s="2"/>
      <x:c r="D10" s="2"/>
      <x:c r="E10" s="2"/>
      <x:c r="F10" s="2"/>
    </x:row>
    <x:row r="11">
      <x:c r="A11" s="2"/>
      <x:c r="B11" s="2"/>
      <x:c r="C11" s="2"/>
      <x:c r="D11" s="2"/>
      <x:c r="E11" s="2"/>
      <x:c r="F11" s="2"/>
    </x:row>
    <x:row r="12">
      <x:c r="A12" s="35" t="str">
        <x:v>IMPORTANT</x:v>
      </x:c>
      <x:c r="B12" s="35"/>
      <x:c r="C12" s="35"/>
      <x:c r="D12" s="35"/>
      <x:c r="E12" s="35"/>
      <x:c r="F12" s="35"/>
    </x:row>
    <x:row r="13" ht="30" customHeight="1">
      <x:c r="A13" s="39" t="str">
        <x:v>This resource does not determine whether aliyah is viable or advisable. It is designed to help you see what needs to happen, when it may need to happen, and what still requires professional guidance or family decision-making. Verify current requirements with the appropriate Israeli and U.S. authorities and qualified tax, legal, financial, medical, and other professionals as applicable.</x:v>
      </x:c>
      <x:c r="B13" s="39"/>
      <x:c r="C13" s="39"/>
      <x:c r="D13" s="39"/>
      <x:c r="E13" s="39"/>
      <x:c r="F13" s="39"/>
    </x:row>
    <x:row r="14" ht="30" customHeight="1">
      <x:c r="A14" s="39"/>
      <x:c r="B14" s="39"/>
      <x:c r="C14" s="39"/>
      <x:c r="D14" s="39"/>
      <x:c r="E14" s="39"/>
      <x:c r="F14" s="39"/>
    </x:row>
    <x:row r="15" ht="30" customHeight="1">
      <x:c r="A15" s="39"/>
      <x:c r="B15" s="39"/>
      <x:c r="C15" s="39"/>
      <x:c r="D15" s="39"/>
      <x:c r="E15" s="39"/>
      <x:c r="F15" s="39"/>
    </x:row>
    <x:row r="16">
      <x:c r="A16" s="2"/>
      <x:c r="B16" s="2"/>
      <x:c r="C16" s="2"/>
      <x:c r="D16" s="2"/>
      <x:c r="E16" s="2"/>
      <x:c r="F16" s="2"/>
    </x:row>
    <x:row r="17">
      <x:c r="A17" s="2"/>
      <x:c r="B17" s="2"/>
      <x:c r="C17" s="2"/>
      <x:c r="D17" s="2"/>
      <x:c r="E17" s="2"/>
      <x:c r="F17" s="2"/>
    </x:row>
    <x:row r="18">
      <x:c r="A18" s="43" t="str">
        <x:v>BUILD THE BRIDGE BEFORE YOU STEP ONTO IT.</x:v>
      </x:c>
      <x:c r="B18" s="43"/>
      <x:c r="C18" s="43"/>
      <x:c r="D18" s="43"/>
      <x:c r="E18" s="43"/>
      <x:c r="F18" s="43"/>
    </x:row>
    <x:row r="19">
      <x:c r="A19" s="2"/>
      <x:c r="B19" s="2"/>
      <x:c r="C19" s="2"/>
      <x:c r="D19" s="2"/>
      <x:c r="E19" s="2"/>
      <x:c r="F19" s="2"/>
    </x:row>
    <x:row r="20">
      <x:c r="A20" s="47" t="str">
        <x:v>Don’t just think about aliyah. Audit it.</x:v>
      </x:c>
      <x:c r="B20" s="47"/>
      <x:c r="C20" s="47"/>
      <x:c r="D20" s="47"/>
      <x:c r="E20" s="47"/>
      <x:c r="F20" s="47"/>
    </x:row>
    <x:row r="21">
      <x:c r="A21" s="2"/>
      <x:c r="B21" s="2"/>
      <x:c r="C21" s="2"/>
      <x:c r="D21" s="2"/>
      <x:c r="E21" s="2"/>
      <x:c r="F21" s="2"/>
    </x:row>
    <x:row r="22" ht="26" customHeight="1">
      <x:c r="A22" s="129" t="str">
        <x:v>A 24-MONTH FRAMEWORK — NOT A 24-MONTH REQUIREMENT</x:v>
      </x:c>
      <x:c r="B22" s="129"/>
      <x:c r="C22" s="129"/>
      <x:c r="D22" s="129"/>
      <x:c r="E22" s="129"/>
      <x:c r="F22" s="129"/>
    </x:row>
    <x:row r="23" ht="45" customHeight="1">
      <x:c r="A23" s="132" t="str">
        <x:v>Not every family needs 24 months to prepare for aliyah. Some may benefit from the full planning period, while others may be able to complete their preparation comfortably within 8, 10, or 12 months. Start this roadmap at the point that best reflects your circumstances and target date. The earlier months can be especially useful for financial planning, family discussions, employment or retirement preparation, community research, document gathering, and other preliminary work.</x:v>
      </x:c>
      <x:c r="B23" s="132"/>
      <x:c r="C23" s="132"/>
      <x:c r="D23" s="132"/>
      <x:c r="E23" s="132"/>
      <x:c r="F23" s="132"/>
    </x:row>
    <x:row r="24" ht="45" customHeight="1">
      <x:c r="A24" s="132"/>
      <x:c r="B24" s="132"/>
      <x:c r="C24" s="132"/>
      <x:c r="D24" s="132"/>
      <x:c r="E24" s="132"/>
      <x:c r="F24" s="132"/>
    </x:row>
    <x:row r="25">
      <x:c r="A25" s="2"/>
      <x:c r="B25" s="2"/>
      <x:c r="C25" s="2"/>
      <x:c r="D25" s="2"/>
      <x:c r="E25" s="2"/>
      <x:c r="F25" s="2"/>
    </x:row>
    <x:row r="26" ht="26" customHeight="1">
      <x:c r="A26" s="129" t="str">
        <x:v>NEFESH B’NEFESH APPLICATION TIMING</x:v>
      </x:c>
      <x:c r="B26" s="129"/>
      <x:c r="C26" s="129"/>
      <x:c r="D26" s="129"/>
      <x:c r="E26" s="129"/>
      <x:c r="F26" s="129"/>
    </x:row>
    <x:row r="27" ht="42" customHeight="1">
      <x:c r="A27" s="132" t="str">
        <x:v>Nefesh B’Nefesh currently recommends beginning the formal aliyah application approximately 8–10 months before the estimated aliyah date. Its current Step-by-Step guidance states that shortly after submitting the application, the applicant will be assigned a Nefesh B’Nefesh Aliyah Advisor. Because procedures and recommended timing can change, confirm the current process directly with Nefesh B’Nefesh when you are ready to apply.</x:v>
      </x:c>
      <x:c r="B27" s="132"/>
      <x:c r="C27" s="132"/>
      <x:c r="D27" s="132"/>
      <x:c r="E27" s="132"/>
      <x:c r="F27" s="132"/>
    </x:row>
    <x:row r="28" ht="42" customHeight="1">
      <x:c r="A28" s="132"/>
      <x:c r="B28" s="132"/>
      <x:c r="C28" s="132"/>
      <x:c r="D28" s="132"/>
      <x:c r="E28" s="132"/>
      <x:c r="F28" s="132"/>
    </x:row>
    <x:row r="29" ht="42" customHeight="1">
      <x:c r="A29" s="132"/>
      <x:c r="B29" s="132"/>
      <x:c r="C29" s="132"/>
      <x:c r="D29" s="132"/>
      <x:c r="E29" s="132"/>
      <x:c r="F29" s="132"/>
    </x:row>
    <x:row r="30">
      <x:c r="A30" s="134" t="str">
        <x:v>Source: https://www.nbn.org.il/the-aliyah-process-step-by-step-overview/</x:v>
      </x:c>
      <x:c r="B30" s="134"/>
      <x:c r="C30" s="134"/>
      <x:c r="D30" s="134"/>
      <x:c r="E30" s="134"/>
      <x:c r="F30" s="134"/>
    </x:row>
  </x:sheetData>
  <x:mergeCells>
    <x:mergeCell ref="A1:F1"/>
    <x:mergeCell ref="A3:F3"/>
    <x:mergeCell ref="B5:F5"/>
    <x:mergeCell ref="B6:F6"/>
    <x:mergeCell ref="B7:F7"/>
    <x:mergeCell ref="B8:F8"/>
    <x:mergeCell ref="B9:F9"/>
    <x:mergeCell ref="A12:F12"/>
    <x:mergeCell ref="A13:F15"/>
    <x:mergeCell ref="A18:F18"/>
    <x:mergeCell ref="A20:F20"/>
    <x:mergeCell ref="A22:F22"/>
    <x:mergeCell ref="A23:F24"/>
    <x:mergeCell ref="A26:F26"/>
    <x:mergeCell ref="A27:F29"/>
    <x:mergeCell ref="A30:F30"/>
  </x:mergeCells>
  <x:pageMargins left="0.7" right="0.7" top="0.75" bottom="0.75" header="0.3" footer="0.3"/>
</x:worksheet>
</file>

<file path=xl/worksheets/sheet2.xml><?xml version="1.0" encoding="utf-8"?>
<x:worksheet xmlns:x="http://schemas.openxmlformats.org/spreadsheetml/2006/main">
  <x:sheetFormatPr defaultRowHeight="15"/>
  <x:cols>
    <x:col min="1" max="1" width="8" hidden="0" customWidth="1"/>
    <x:col min="2" max="2" width="18" hidden="0" customWidth="1"/>
    <x:col min="3" max="3" width="22" hidden="0" customWidth="1"/>
    <x:col min="4" max="4" width="58" hidden="0" customWidth="1"/>
    <x:col min="5" max="5" width="18" hidden="0" customWidth="1"/>
    <x:col min="6" max="6" width="18" hidden="0" customWidth="1"/>
    <x:col min="7" max="7" width="18" hidden="0" customWidth="1"/>
    <x:col min="8" max="8" width="42" hidden="0" customWidth="1"/>
  </x:cols>
  <x:sheetData>
    <x:row r="1" ht="32" customHeight="1">
      <x:c r="A1" s="7" t="str">
        <x:v>THE DIASPORA AUDIT — 24-MONTH ALIYAH ROADMAP</x:v>
      </x:c>
      <x:c r="B1" s="7"/>
      <x:c r="C1" s="7"/>
      <x:c r="D1" s="7"/>
      <x:c r="E1" s="7"/>
      <x:c r="F1" s="7"/>
      <x:c r="G1" s="7"/>
      <x:c r="H1" s="7"/>
    </x:row>
    <x:row r="2">
      <x:c r="A2" s="56" t="str">
        <x:v>A customizable planning timeline from decision-building through departure and landing.</x:v>
      </x:c>
      <x:c r="B2" s="56"/>
      <x:c r="C2" s="56"/>
      <x:c r="D2" s="56"/>
      <x:c r="E2" s="56"/>
      <x:c r="F2" s="56"/>
      <x:c r="G2" s="56"/>
      <x:c r="H2" s="56"/>
    </x:row>
    <x:row r="3">
      <x:c r="A3" s="50"/>
      <x:c r="B3" s="50"/>
      <x:c r="C3" s="50"/>
      <x:c r="D3" s="50"/>
      <x:c r="E3" s="50"/>
      <x:c r="F3" s="50"/>
      <x:c r="G3" s="50"/>
      <x:c r="H3" s="50"/>
    </x:row>
    <x:row r="4" ht="32" customHeight="1">
      <x:c r="A4" s="63" t="str">
        <x:v>#</x:v>
      </x:c>
      <x:c r="B4" s="63" t="str">
        <x:v>Timing</x:v>
      </x:c>
      <x:c r="C4" s="63" t="str">
        <x:v>Category</x:v>
      </x:c>
      <x:c r="D4" s="63" t="str">
        <x:v>Task / Milestone</x:v>
      </x:c>
      <x:c r="E4" s="63" t="str">
        <x:v>Suggested Target Date</x:v>
      </x:c>
      <x:c r="F4" s="63" t="str">
        <x:v>Status</x:v>
      </x:c>
      <x:c r="G4" s="63" t="str">
        <x:v>Owner</x:v>
      </x:c>
      <x:c r="H4" s="63" t="str">
        <x:v>Notes / Next Action</x:v>
      </x:c>
    </x:row>
    <x:row r="5">
      <x:c r="A5" s="50"/>
      <x:c r="B5" s="50"/>
      <x:c r="C5" s="50"/>
      <x:c r="D5" s="50"/>
      <x:c r="E5" s="50"/>
      <x:c r="F5" s="50"/>
      <x:c r="G5" s="50"/>
      <x:c r="H5" s="50"/>
    </x:row>
    <x:row r="6" ht="26" customHeight="1">
      <x:c r="A6" s="35" t="str">
        <x:v>24–18 MONTHS BEFORE</x:v>
      </x:c>
      <x:c r="B6" s="35"/>
      <x:c r="C6" s="35"/>
      <x:c r="D6" s="35"/>
      <x:c r="E6" s="35"/>
      <x:c r="F6" s="35"/>
      <x:c r="G6" s="35"/>
      <x:c r="H6" s="35"/>
    </x:row>
    <x:row r="7" ht="48" customHeight="1">
      <x:c r="A7" s="80" t="n">
        <x:v>1</x:v>
      </x:c>
      <x:c r="B7" s="80" t="str">
        <x:v>24–18 MONTHS</x:v>
      </x:c>
      <x:c r="C7" s="80" t="str">
        <x:v>Decision &amp; Family</x:v>
      </x:c>
      <x:c r="D7" s="80" t="str">
        <x:v>Complete the Personal &amp; Family Questionnaire independently, then compare answers.</x:v>
      </x:c>
      <x:c r="E7" s="81" t="str">
        <x:f>IF('Progress Dashboard'!$B$4="","",EDATE('Progress Dashboard'!$B$4,-21))</x:f>
      </x:c>
      <x:c r="F7" s="82" t="str">
        <x:v>Not Started</x:v>
      </x:c>
      <x:c r="G7" s="83" t="str"/>
      <x:c r="H7" s="83" t="str"/>
    </x:row>
    <x:row r="8" ht="48" customHeight="1">
      <x:c r="A8" s="80" t="n">
        <x:v>2</x:v>
      </x:c>
      <x:c r="B8" s="80" t="str">
        <x:v>24–18 MONTHS</x:v>
      </x:c>
      <x:c r="C8" s="80" t="str">
        <x:v>Financial</x:v>
      </x:c>
      <x:c r="D8" s="80" t="str">
        <x:v>Complete Build Your Number and establish a preliminary Israel budget.</x:v>
      </x:c>
      <x:c r="E8" s="81" t="str">
        <x:f>IF('Progress Dashboard'!$B$4="","",EDATE('Progress Dashboard'!$B$4,-21))</x:f>
      </x:c>
      <x:c r="F8" s="82" t="str">
        <x:v>Not Started</x:v>
      </x:c>
      <x:c r="G8" s="83" t="str"/>
      <x:c r="H8" s="83" t="str"/>
    </x:row>
    <x:row r="9" ht="48" customHeight="1">
      <x:c r="A9" s="80" t="n">
        <x:v>3</x:v>
      </x:c>
      <x:c r="B9" s="80" t="str">
        <x:v>24–18 MONTHS</x:v>
      </x:c>
      <x:c r="C9" s="80" t="str">
        <x:v>Financial</x:v>
      </x:c>
      <x:c r="D9" s="80" t="str">
        <x:v>Inventory major assets, debts, retirement accounts, insurance, pensions, and income sources.</x:v>
      </x:c>
      <x:c r="E9" s="81" t="str">
        <x:f>IF('Progress Dashboard'!$B$4="","",EDATE('Progress Dashboard'!$B$4,-21))</x:f>
      </x:c>
      <x:c r="F9" s="82" t="str">
        <x:v>Not Started</x:v>
      </x:c>
      <x:c r="G9" s="83" t="str"/>
      <x:c r="H9" s="83" t="str"/>
    </x:row>
    <x:row r="10" ht="48" customHeight="1">
      <x:c r="A10" s="80" t="n">
        <x:v>4</x:v>
      </x:c>
      <x:c r="B10" s="80" t="str">
        <x:v>24–18 MONTHS</x:v>
      </x:c>
      <x:c r="C10" s="80" t="str">
        <x:v>Tax &amp; Legal</x:v>
      </x:c>
      <x:c r="D10" s="80" t="str">
        <x:v>Identify U.S.–Israel cross-border tax and legal questions that require professional advice.</x:v>
      </x:c>
      <x:c r="E10" s="81" t="str">
        <x:f>IF('Progress Dashboard'!$B$4="","",EDATE('Progress Dashboard'!$B$4,-21))</x:f>
      </x:c>
      <x:c r="F10" s="82" t="str">
        <x:v>Not Started</x:v>
      </x:c>
      <x:c r="G10" s="83" t="str"/>
      <x:c r="H10" s="83" t="str"/>
    </x:row>
    <x:row r="11" ht="48" customHeight="1">
      <x:c r="A11" s="80" t="n">
        <x:v>5</x:v>
      </x:c>
      <x:c r="B11" s="80" t="str">
        <x:v>24–18 MONTHS</x:v>
      </x:c>
      <x:c r="C11" s="80" t="str">
        <x:v>Aliyah Eligibility</x:v>
      </x:c>
      <x:c r="D11" s="80" t="str">
        <x:v>Begin reviewing aliyah eligibility, required civil/Jewish-status documents, and document validity.</x:v>
      </x:c>
      <x:c r="E11" s="81" t="str">
        <x:f>IF('Progress Dashboard'!$B$4="","",EDATE('Progress Dashboard'!$B$4,-21))</x:f>
      </x:c>
      <x:c r="F11" s="82" t="str">
        <x:v>Not Started</x:v>
      </x:c>
      <x:c r="G11" s="83" t="str"/>
      <x:c r="H11" s="83" t="str"/>
    </x:row>
    <x:row r="12" ht="48" customHeight="1">
      <x:c r="A12" s="80" t="n">
        <x:v>6</x:v>
      </x:c>
      <x:c r="B12" s="80" t="str">
        <x:v>24–18 MONTHS</x:v>
      </x:c>
      <x:c r="C12" s="80" t="str">
        <x:v>Documents</x:v>
      </x:c>
      <x:c r="D12" s="80" t="str">
        <x:v>Locate passports, birth/marriage/divorce records, name-change records, and other key documents.</x:v>
      </x:c>
      <x:c r="E12" s="81" t="str">
        <x:f>IF('Progress Dashboard'!$B$4="","",EDATE('Progress Dashboard'!$B$4,-21))</x:f>
      </x:c>
      <x:c r="F12" s="82" t="str">
        <x:v>Not Started</x:v>
      </x:c>
      <x:c r="G12" s="83" t="str"/>
      <x:c r="H12" s="83" t="str"/>
    </x:row>
    <x:row r="13" ht="48" customHeight="1">
      <x:c r="A13" s="80" t="n">
        <x:v>7</x:v>
      </x:c>
      <x:c r="B13" s="80" t="str">
        <x:v>24–18 MONTHS</x:v>
      </x:c>
      <x:c r="C13" s="80" t="str">
        <x:v>Employment / Retirement</x:v>
      </x:c>
      <x:c r="D13" s="80" t="str">
        <x:v>Define likely employment, remote-work, business, or retirement-income plan.</x:v>
      </x:c>
      <x:c r="E13" s="81" t="str">
        <x:f>IF('Progress Dashboard'!$B$4="","",EDATE('Progress Dashboard'!$B$4,-21))</x:f>
      </x:c>
      <x:c r="F13" s="82" t="str">
        <x:v>Not Started</x:v>
      </x:c>
      <x:c r="G13" s="83" t="str"/>
      <x:c r="H13" s="83" t="str"/>
    </x:row>
    <x:row r="14" ht="48" customHeight="1">
      <x:c r="A14" s="80" t="n">
        <x:v>8</x:v>
      </x:c>
      <x:c r="B14" s="80" t="str">
        <x:v>24–18 MONTHS</x:v>
      </x:c>
      <x:c r="C14" s="80" t="str">
        <x:v>Housing &amp; Community</x:v>
      </x:c>
      <x:c r="D14" s="80" t="str">
        <x:v>Identify initial community criteria and begin researching candidate areas.</x:v>
      </x:c>
      <x:c r="E14" s="81" t="str">
        <x:f>IF('Progress Dashboard'!$B$4="","",EDATE('Progress Dashboard'!$B$4,-21))</x:f>
      </x:c>
      <x:c r="F14" s="82" t="str">
        <x:v>Not Started</x:v>
      </x:c>
      <x:c r="G14" s="83" t="str"/>
      <x:c r="H14" s="83" t="str"/>
    </x:row>
    <x:row r="15" ht="48" customHeight="1">
      <x:c r="A15" s="80" t="n">
        <x:v>9</x:v>
      </x:c>
      <x:c r="B15" s="80" t="str">
        <x:v>24–18 MONTHS</x:v>
      </x:c>
      <x:c r="C15" s="80" t="str">
        <x:v>Hebrew &amp; Integration</x:v>
      </x:c>
      <x:c r="D15" s="80" t="str">
        <x:v>Assess Hebrew level and establish a realistic Hebrew-learning plan.</x:v>
      </x:c>
      <x:c r="E15" s="81" t="str">
        <x:f>IF('Progress Dashboard'!$B$4="","",EDATE('Progress Dashboard'!$B$4,-21))</x:f>
      </x:c>
      <x:c r="F15" s="82" t="str">
        <x:v>Not Started</x:v>
      </x:c>
      <x:c r="G15" s="83" t="str"/>
      <x:c r="H15" s="83" t="str"/>
    </x:row>
    <x:row r="16" ht="48" customHeight="1">
      <x:c r="A16" s="80" t="n">
        <x:v>10</x:v>
      </x:c>
      <x:c r="B16" s="80" t="str">
        <x:v>24–18 MONTHS</x:v>
      </x:c>
      <x:c r="C16" s="80" t="str">
        <x:v>Healthcare</x:v>
      </x:c>
      <x:c r="D16" s="80" t="str">
        <x:v>List ongoing medications, specialists, medical records, and continuity-of-care needs.</x:v>
      </x:c>
      <x:c r="E16" s="81" t="str">
        <x:f>IF('Progress Dashboard'!$B$4="","",EDATE('Progress Dashboard'!$B$4,-21))</x:f>
      </x:c>
      <x:c r="F16" s="82" t="str">
        <x:v>Not Started</x:v>
      </x:c>
      <x:c r="G16" s="83" t="str"/>
      <x:c r="H16" s="83" t="str"/>
    </x:row>
    <x:row r="17" ht="28" customHeight="1">
      <x:c r="A17" s="50"/>
      <x:c r="B17" s="50"/>
      <x:c r="C17" s="91" t="str">
        <x:v>Phase progress</x:v>
      </x:c>
      <x:c r="D17" s="91" t="str">
        <x:f>IF(COUNTA(F7:F16)=0,"",COUNTIF(F7:F16,"Complete")&amp;" of "&amp;(COUNTIF(F7:F16,"&lt;&gt;Not Applicable")-COUNTBLANK(F7:F16))&amp;" applicable tasks complete")</x:f>
        <x:v>0 of 10 applicable tasks complete</x:v>
      </x:c>
      <x:c r="E17" s="92" t="n">
        <x:f>IFERROR(COUNTIF(F7:F16,"Complete")/(COUNTIF(F7:F16,"&lt;&gt;Not Applicable")-COUNTBLANK(F7:F16)),0)</x:f>
        <x:v>0</x:v>
      </x:c>
      <x:c r="F17" s="50"/>
      <x:c r="G17" s="50"/>
      <x:c r="H17" s="50"/>
    </x:row>
    <x:row r="18">
      <x:c r="A18" s="50"/>
      <x:c r="B18" s="50"/>
      <x:c r="C18" s="50"/>
      <x:c r="D18" s="50"/>
      <x:c r="E18" s="50"/>
      <x:c r="F18" s="50"/>
      <x:c r="G18" s="50"/>
      <x:c r="H18" s="50"/>
    </x:row>
    <x:row r="19" ht="26" customHeight="1">
      <x:c r="A19" s="35" t="str">
        <x:v>18–12 MONTHS BEFORE</x:v>
      </x:c>
      <x:c r="B19" s="35"/>
      <x:c r="C19" s="35"/>
      <x:c r="D19" s="35"/>
      <x:c r="E19" s="35"/>
      <x:c r="F19" s="35"/>
      <x:c r="G19" s="35"/>
      <x:c r="H19" s="35"/>
    </x:row>
    <x:row r="20" ht="48" customHeight="1">
      <x:c r="A20" s="80" t="n">
        <x:v>11</x:v>
      </x:c>
      <x:c r="B20" s="80" t="str">
        <x:v>18–12 MONTHS</x:v>
      </x:c>
      <x:c r="C20" s="80" t="str">
        <x:v>Aliyah Process</x:v>
      </x:c>
      <x:c r="D20" s="80" t="str">
        <x:v>Confirm current aliyah application process and begin formal application steps when appropriate.</x:v>
      </x:c>
      <x:c r="E20" s="81" t="str">
        <x:f>IF('Progress Dashboard'!$B$4="","",EDATE('Progress Dashboard'!$B$4,-15))</x:f>
      </x:c>
      <x:c r="F20" s="82" t="str">
        <x:v>Not Started</x:v>
      </x:c>
      <x:c r="G20" s="83" t="str"/>
      <x:c r="H20" s="83" t="str"/>
    </x:row>
    <x:row r="21" ht="48" customHeight="1">
      <x:c r="A21" s="80" t="n">
        <x:v>12</x:v>
      </x:c>
      <x:c r="B21" s="80" t="str">
        <x:v>18–12 MONTHS</x:v>
      </x:c>
      <x:c r="C21" s="80" t="str">
        <x:v>Documents</x:v>
      </x:c>
      <x:c r="D21" s="80" t="str">
        <x:v>Order, certify, apostille, translate, or update required documents as applicable.</x:v>
      </x:c>
      <x:c r="E21" s="81" t="str">
        <x:f>IF('Progress Dashboard'!$B$4="","",EDATE('Progress Dashboard'!$B$4,-15))</x:f>
      </x:c>
      <x:c r="F21" s="82" t="str">
        <x:v>Not Started</x:v>
      </x:c>
      <x:c r="G21" s="83" t="str"/>
      <x:c r="H21" s="83" t="str"/>
    </x:row>
    <x:row r="22" ht="48" customHeight="1">
      <x:c r="A22" s="80" t="n">
        <x:v>13</x:v>
      </x:c>
      <x:c r="B22" s="80" t="str">
        <x:v>18–12 MONTHS</x:v>
      </x:c>
      <x:c r="C22" s="80" t="str">
        <x:v>Financial</x:v>
      </x:c>
      <x:c r="D22" s="80" t="str">
        <x:v>Review banking relationships, international transfer options, and source-of-funds documentation.</x:v>
      </x:c>
      <x:c r="E22" s="81" t="str">
        <x:f>IF('Progress Dashboard'!$B$4="","",EDATE('Progress Dashboard'!$B$4,-15))</x:f>
      </x:c>
      <x:c r="F22" s="82" t="str">
        <x:v>Not Started</x:v>
      </x:c>
      <x:c r="G22" s="83" t="str"/>
      <x:c r="H22" s="83" t="str"/>
    </x:row>
    <x:row r="23" ht="48" customHeight="1">
      <x:c r="A23" s="80" t="n">
        <x:v>14</x:v>
      </x:c>
      <x:c r="B23" s="80" t="str">
        <x:v>18–12 MONTHS</x:v>
      </x:c>
      <x:c r="C23" s="80" t="str">
        <x:v>Home Decision</x:v>
      </x:c>
      <x:c r="D23" s="80" t="str">
        <x:v>Complete Keep-or-Sell analysis for your Diaspora residence.</x:v>
      </x:c>
      <x:c r="E23" s="81" t="str">
        <x:f>IF('Progress Dashboard'!$B$4="","",EDATE('Progress Dashboard'!$B$4,-15))</x:f>
      </x:c>
      <x:c r="F23" s="82" t="str">
        <x:v>Not Started</x:v>
      </x:c>
      <x:c r="G23" s="83" t="str"/>
      <x:c r="H23" s="83" t="str"/>
    </x:row>
    <x:row r="24" ht="48" customHeight="1">
      <x:c r="A24" s="80" t="n">
        <x:v>15</x:v>
      </x:c>
      <x:c r="B24" s="80" t="str">
        <x:v>18–12 MONTHS</x:v>
      </x:c>
      <x:c r="C24" s="80" t="str">
        <x:v>Employment / Retirement</x:v>
      </x:c>
      <x:c r="D24" s="80" t="str">
        <x:v>Research licensing, credential recognition, Israeli employment, or remote-work restrictions.</x:v>
      </x:c>
      <x:c r="E24" s="81" t="str">
        <x:f>IF('Progress Dashboard'!$B$4="","",EDATE('Progress Dashboard'!$B$4,-15))</x:f>
      </x:c>
      <x:c r="F24" s="82" t="str">
        <x:v>Not Started</x:v>
      </x:c>
      <x:c r="G24" s="83" t="str"/>
      <x:c r="H24" s="83" t="str"/>
    </x:row>
    <x:row r="25" ht="48" customHeight="1">
      <x:c r="A25" s="80" t="n">
        <x:v>16</x:v>
      </x:c>
      <x:c r="B25" s="80" t="str">
        <x:v>18–12 MONTHS</x:v>
      </x:c>
      <x:c r="C25" s="80" t="str">
        <x:v>Tax &amp; Legal</x:v>
      </x:c>
      <x:c r="D25" s="80" t="str">
        <x:v>Review tax residency, retirement distributions, investment accounts, estate documents, and business issues with qualified professionals.</x:v>
      </x:c>
      <x:c r="E25" s="81" t="str">
        <x:f>IF('Progress Dashboard'!$B$4="","",EDATE('Progress Dashboard'!$B$4,-15))</x:f>
      </x:c>
      <x:c r="F25" s="82" t="str">
        <x:v>Not Started</x:v>
      </x:c>
      <x:c r="G25" s="83" t="str"/>
      <x:c r="H25" s="83" t="str"/>
    </x:row>
    <x:row r="26" ht="48" customHeight="1">
      <x:c r="A26" s="80" t="n">
        <x:v>17</x:v>
      </x:c>
      <x:c r="B26" s="80" t="str">
        <x:v>18–12 MONTHS</x:v>
      </x:c>
      <x:c r="C26" s="80" t="str">
        <x:v>Healthcare</x:v>
      </x:c>
      <x:c r="D26" s="80" t="str">
        <x:v>Compare Israel’s four health funds and identify likely supplemental coverage questions.</x:v>
      </x:c>
      <x:c r="E26" s="81" t="str">
        <x:f>IF('Progress Dashboard'!$B$4="","",EDATE('Progress Dashboard'!$B$4,-15))</x:f>
      </x:c>
      <x:c r="F26" s="82" t="str">
        <x:v>Not Started</x:v>
      </x:c>
      <x:c r="G26" s="83" t="str"/>
      <x:c r="H26" s="83" t="str"/>
    </x:row>
    <x:row r="27" ht="48" customHeight="1">
      <x:c r="A27" s="80" t="n">
        <x:v>18</x:v>
      </x:c>
      <x:c r="B27" s="80" t="str">
        <x:v>18–12 MONTHS</x:v>
      </x:c>
      <x:c r="C27" s="80" t="str">
        <x:v>Housing &amp; Community</x:v>
      </x:c>
      <x:c r="D27" s="80" t="str">
        <x:v>Narrow community list; research rent levels, transportation, synagogues, shopping, and healthcare access.</x:v>
      </x:c>
      <x:c r="E27" s="81" t="str">
        <x:f>IF('Progress Dashboard'!$B$4="","",EDATE('Progress Dashboard'!$B$4,-15))</x:f>
      </x:c>
      <x:c r="F27" s="82" t="str">
        <x:v>Not Started</x:v>
      </x:c>
      <x:c r="G27" s="83" t="str"/>
      <x:c r="H27" s="83" t="str"/>
    </x:row>
    <x:row r="28" ht="48" customHeight="1">
      <x:c r="A28" s="80" t="n">
        <x:v>19</x:v>
      </x:c>
      <x:c r="B28" s="80" t="str">
        <x:v>18–12 MONTHS</x:v>
      </x:c>
      <x:c r="C28" s="80" t="str">
        <x:v>Family</x:v>
      </x:c>
      <x:c r="D28" s="80" t="str">
        <x:v>Discuss travel-back expectations, family milestones, caregiving responsibilities, and communication routines.</x:v>
      </x:c>
      <x:c r="E28" s="81" t="str">
        <x:f>IF('Progress Dashboard'!$B$4="","",EDATE('Progress Dashboard'!$B$4,-15))</x:f>
      </x:c>
      <x:c r="F28" s="82" t="str">
        <x:v>Not Started</x:v>
      </x:c>
      <x:c r="G28" s="83" t="str"/>
      <x:c r="H28" s="83" t="str"/>
    </x:row>
    <x:row r="29" ht="48" customHeight="1">
      <x:c r="A29" s="80" t="n">
        <x:v>20</x:v>
      </x:c>
      <x:c r="B29" s="80" t="str">
        <x:v>18–12 MONTHS</x:v>
      </x:c>
      <x:c r="C29" s="80" t="str">
        <x:v>Household Goods</x:v>
      </x:c>
      <x:c r="D29" s="80" t="str">
        <x:v>Begin ship / sell / donate / store inventory by room.</x:v>
      </x:c>
      <x:c r="E29" s="81" t="str">
        <x:f>IF('Progress Dashboard'!$B$4="","",EDATE('Progress Dashboard'!$B$4,-15))</x:f>
      </x:c>
      <x:c r="F29" s="82" t="str">
        <x:v>Not Started</x:v>
      </x:c>
      <x:c r="G29" s="83" t="str"/>
      <x:c r="H29" s="83" t="str"/>
    </x:row>
    <x:row r="30" ht="28" customHeight="1">
      <x:c r="A30" s="50"/>
      <x:c r="B30" s="50"/>
      <x:c r="C30" s="91" t="str">
        <x:v>Phase progress</x:v>
      </x:c>
      <x:c r="D30" s="91" t="str">
        <x:f>IF(COUNTA(F20:F29)=0,"",COUNTIF(F20:F29,"Complete")&amp;" of "&amp;(COUNTIF(F20:F29,"&lt;&gt;Not Applicable")-COUNTBLANK(F20:F29))&amp;" applicable tasks complete")</x:f>
        <x:v>0 of 10 applicable tasks complete</x:v>
      </x:c>
      <x:c r="E30" s="92" t="n">
        <x:f>IFERROR(COUNTIF(F20:F29,"Complete")/(COUNTIF(F20:F29,"&lt;&gt;Not Applicable")-COUNTBLANK(F20:F29)),0)</x:f>
        <x:v>0</x:v>
      </x:c>
      <x:c r="F30" s="50"/>
      <x:c r="G30" s="50"/>
      <x:c r="H30" s="50"/>
    </x:row>
    <x:row r="31">
      <x:c r="A31" s="50"/>
      <x:c r="B31" s="50"/>
      <x:c r="C31" s="50"/>
      <x:c r="D31" s="50"/>
      <x:c r="E31" s="50"/>
      <x:c r="F31" s="50"/>
      <x:c r="G31" s="50"/>
      <x:c r="H31" s="50"/>
    </x:row>
    <x:row r="32" ht="26" customHeight="1">
      <x:c r="A32" s="35" t="str">
        <x:v>12–9 MONTHS BEFORE</x:v>
      </x:c>
      <x:c r="B32" s="35"/>
      <x:c r="C32" s="35"/>
      <x:c r="D32" s="35"/>
      <x:c r="E32" s="35"/>
      <x:c r="F32" s="35"/>
      <x:c r="G32" s="35"/>
      <x:c r="H32" s="35"/>
    </x:row>
    <x:row r="33" ht="48" customHeight="1">
      <x:c r="A33" s="80" t="n">
        <x:v>21</x:v>
      </x:c>
      <x:c r="B33" s="80" t="str">
        <x:v>12–9 MONTHS</x:v>
      </x:c>
      <x:c r="C33" s="80" t="str">
        <x:v>Aliyah Process</x:v>
      </x:c>
      <x:c r="D33" s="80" t="str">
        <x:v>Track application status and respond promptly to requests for additional documentation.</x:v>
      </x:c>
      <x:c r="E33" s="81" t="str">
        <x:f>IF('Progress Dashboard'!$B$4="","",EDATE('Progress Dashboard'!$B$4,-10))</x:f>
      </x:c>
      <x:c r="F33" s="82" t="str">
        <x:v>Not Started</x:v>
      </x:c>
      <x:c r="G33" s="83" t="str"/>
      <x:c r="H33" s="83" t="str"/>
    </x:row>
    <x:row r="34" ht="48" customHeight="1">
      <x:c r="A34" s="80" t="n">
        <x:v>22</x:v>
      </x:c>
      <x:c r="B34" s="80" t="str">
        <x:v>12–9 MONTHS</x:v>
      </x:c>
      <x:c r="C34" s="80" t="str">
        <x:v>Financial</x:v>
      </x:c>
      <x:c r="D34" s="80" t="str">
        <x:v>Build a source-of-funds file for major transfers and future Israeli banking needs.</x:v>
      </x:c>
      <x:c r="E34" s="81" t="str">
        <x:f>IF('Progress Dashboard'!$B$4="","",EDATE('Progress Dashboard'!$B$4,-10))</x:f>
      </x:c>
      <x:c r="F34" s="82" t="str">
        <x:v>Not Started</x:v>
      </x:c>
      <x:c r="G34" s="83" t="str"/>
      <x:c r="H34" s="83" t="str"/>
    </x:row>
    <x:row r="35" ht="48" customHeight="1">
      <x:c r="A35" s="80" t="n">
        <x:v>23</x:v>
      </x:c>
      <x:c r="B35" s="80" t="str">
        <x:v>12–9 MONTHS</x:v>
      </x:c>
      <x:c r="C35" s="80" t="str">
        <x:v>Housing</x:v>
      </x:c>
      <x:c r="D35" s="80" t="str">
        <x:v>Decide whether the initial plan is to rent, buy, or use temporary housing.</x:v>
      </x:c>
      <x:c r="E35" s="81" t="str">
        <x:f>IF('Progress Dashboard'!$B$4="","",EDATE('Progress Dashboard'!$B$4,-10))</x:f>
      </x:c>
      <x:c r="F35" s="82" t="str">
        <x:v>Not Started</x:v>
      </x:c>
      <x:c r="G35" s="83" t="str"/>
      <x:c r="H35" s="83" t="str"/>
    </x:row>
    <x:row r="36" ht="48" customHeight="1">
      <x:c r="A36" s="80" t="n">
        <x:v>24</x:v>
      </x:c>
      <x:c r="B36" s="80" t="str">
        <x:v>12–9 MONTHS</x:v>
      </x:c>
      <x:c r="C36" s="80" t="str">
        <x:v>Home Decision</x:v>
      </x:c>
      <x:c r="D36" s="80" t="str">
        <x:v>If selling, interview agents and establish preparation/timing plan; if renting, define management strategy.</x:v>
      </x:c>
      <x:c r="E36" s="81" t="str">
        <x:f>IF('Progress Dashboard'!$B$4="","",EDATE('Progress Dashboard'!$B$4,-10))</x:f>
      </x:c>
      <x:c r="F36" s="82" t="str">
        <x:v>Not Started</x:v>
      </x:c>
      <x:c r="G36" s="83" t="str"/>
      <x:c r="H36" s="83" t="str"/>
    </x:row>
    <x:row r="37" ht="48" customHeight="1">
      <x:c r="A37" s="80" t="n">
        <x:v>25</x:v>
      </x:c>
      <x:c r="B37" s="80" t="str">
        <x:v>12–9 MONTHS</x:v>
      </x:c>
      <x:c r="C37" s="80" t="str">
        <x:v>Household Goods</x:v>
      </x:c>
      <x:c r="D37" s="80" t="str">
        <x:v>Request preliminary international mover / shipping quotes and compare service scope.</x:v>
      </x:c>
      <x:c r="E37" s="81" t="str">
        <x:f>IF('Progress Dashboard'!$B$4="","",EDATE('Progress Dashboard'!$B$4,-10))</x:f>
      </x:c>
      <x:c r="F37" s="82" t="str">
        <x:v>Not Started</x:v>
      </x:c>
      <x:c r="G37" s="83" t="str"/>
      <x:c r="H37" s="83" t="str"/>
    </x:row>
    <x:row r="38" ht="48" customHeight="1">
      <x:c r="A38" s="80" t="n">
        <x:v>26</x:v>
      </x:c>
      <x:c r="B38" s="80" t="str">
        <x:v>12–9 MONTHS</x:v>
      </x:c>
      <x:c r="C38" s="80" t="str">
        <x:v>Healthcare</x:v>
      </x:c>
      <x:c r="D38" s="80" t="str">
        <x:v>Collect medical summaries, prescriptions, vaccination records, imaging, and specialist information as needed.</x:v>
      </x:c>
      <x:c r="E38" s="81" t="str">
        <x:f>IF('Progress Dashboard'!$B$4="","",EDATE('Progress Dashboard'!$B$4,-10))</x:f>
      </x:c>
      <x:c r="F38" s="82" t="str">
        <x:v>Not Started</x:v>
      </x:c>
      <x:c r="G38" s="83" t="str"/>
      <x:c r="H38" s="83" t="str"/>
    </x:row>
    <x:row r="39" ht="48" customHeight="1">
      <x:c r="A39" s="80" t="n">
        <x:v>27</x:v>
      </x:c>
      <x:c r="B39" s="80" t="str">
        <x:v>12–9 MONTHS</x:v>
      </x:c>
      <x:c r="C39" s="80" t="str">
        <x:v>Employment / Retirement</x:v>
      </x:c>
      <x:c r="D39" s="80" t="str">
        <x:v>Advance job search, employer discussions, retirement timing, or business-transition plan.</x:v>
      </x:c>
      <x:c r="E39" s="81" t="str">
        <x:f>IF('Progress Dashboard'!$B$4="","",EDATE('Progress Dashboard'!$B$4,-10))</x:f>
      </x:c>
      <x:c r="F39" s="82" t="str">
        <x:v>Not Started</x:v>
      </x:c>
      <x:c r="G39" s="83" t="str"/>
      <x:c r="H39" s="83" t="str"/>
    </x:row>
    <x:row r="40" ht="48" customHeight="1">
      <x:c r="A40" s="80" t="n">
        <x:v>28</x:v>
      </x:c>
      <x:c r="B40" s="80" t="str">
        <x:v>12–9 MONTHS</x:v>
      </x:c>
      <x:c r="C40" s="80" t="str">
        <x:v>Pets</x:v>
      </x:c>
      <x:c r="D40" s="80" t="str">
        <x:v>If applicable, research current import, vaccination, microchip, and travel requirements for pets.</x:v>
      </x:c>
      <x:c r="E40" s="81" t="str">
        <x:f>IF('Progress Dashboard'!$B$4="","",EDATE('Progress Dashboard'!$B$4,-10))</x:f>
      </x:c>
      <x:c r="F40" s="82" t="str">
        <x:v>Not Started</x:v>
      </x:c>
      <x:c r="G40" s="83" t="str"/>
      <x:c r="H40" s="83" t="str"/>
    </x:row>
    <x:row r="41" ht="48" customHeight="1">
      <x:c r="A41" s="80" t="n">
        <x:v>29</x:v>
      </x:c>
      <x:c r="B41" s="80" t="str">
        <x:v>12–9 MONTHS</x:v>
      </x:c>
      <x:c r="C41" s="80" t="str">
        <x:v>Education</x:v>
      </x:c>
      <x:c r="D41" s="80" t="str">
        <x:v>If applicable, research schools, placement, records, special services, and enrollment timing.</x:v>
      </x:c>
      <x:c r="E41" s="81" t="str">
        <x:f>IF('Progress Dashboard'!$B$4="","",EDATE('Progress Dashboard'!$B$4,-10))</x:f>
      </x:c>
      <x:c r="F41" s="82" t="str">
        <x:v>Not Started</x:v>
      </x:c>
      <x:c r="G41" s="83" t="str"/>
      <x:c r="H41" s="83" t="str"/>
    </x:row>
    <x:row r="42" ht="48" customHeight="1">
      <x:c r="A42" s="80" t="n">
        <x:v>30</x:v>
      </x:c>
      <x:c r="B42" s="80" t="str">
        <x:v>12–9 MONTHS</x:v>
      </x:c>
      <x:c r="C42" s="80" t="str">
        <x:v>Transportation</x:v>
      </x:c>
      <x:c r="D42" s="80" t="str">
        <x:v>Evaluate likely need for a car and research ship-versus-buy considerations.</x:v>
      </x:c>
      <x:c r="E42" s="81" t="str">
        <x:f>IF('Progress Dashboard'!$B$4="","",EDATE('Progress Dashboard'!$B$4,-10))</x:f>
      </x:c>
      <x:c r="F42" s="82" t="str">
        <x:v>Not Started</x:v>
      </x:c>
      <x:c r="G42" s="83" t="str"/>
      <x:c r="H42" s="83" t="str"/>
    </x:row>
    <x:row r="43" ht="28" customHeight="1">
      <x:c r="A43" s="50"/>
      <x:c r="B43" s="50"/>
      <x:c r="C43" s="91" t="str">
        <x:v>Phase progress</x:v>
      </x:c>
      <x:c r="D43" s="91" t="str">
        <x:f>IF(COUNTA(F33:F42)=0,"",COUNTIF(F33:F42,"Complete")&amp;" of "&amp;(COUNTIF(F33:F42,"&lt;&gt;Not Applicable")-COUNTBLANK(F33:F42))&amp;" applicable tasks complete")</x:f>
        <x:v>0 of 10 applicable tasks complete</x:v>
      </x:c>
      <x:c r="E43" s="92" t="n">
        <x:f>IFERROR(COUNTIF(F33:F42,"Complete")/(COUNTIF(F33:F42,"&lt;&gt;Not Applicable")-COUNTBLANK(F33:F42)),0)</x:f>
        <x:v>0</x:v>
      </x:c>
      <x:c r="F43" s="50"/>
      <x:c r="G43" s="50"/>
      <x:c r="H43" s="50"/>
    </x:row>
    <x:row r="44">
      <x:c r="A44" s="50"/>
      <x:c r="B44" s="50"/>
      <x:c r="C44" s="50"/>
      <x:c r="D44" s="50"/>
      <x:c r="E44" s="50"/>
      <x:c r="F44" s="50"/>
      <x:c r="G44" s="50"/>
      <x:c r="H44" s="50"/>
    </x:row>
    <x:row r="45" ht="26" customHeight="1">
      <x:c r="A45" s="35" t="str">
        <x:v>9–6 MONTHS BEFORE</x:v>
      </x:c>
      <x:c r="B45" s="35"/>
      <x:c r="C45" s="35"/>
      <x:c r="D45" s="35"/>
      <x:c r="E45" s="35"/>
      <x:c r="F45" s="35"/>
      <x:c r="G45" s="35"/>
      <x:c r="H45" s="35"/>
    </x:row>
    <x:row r="46" ht="48" customHeight="1">
      <x:c r="A46" s="80" t="n">
        <x:v>31</x:v>
      </x:c>
      <x:c r="B46" s="80" t="str">
        <x:v>9–6 MONTHS</x:v>
      </x:c>
      <x:c r="C46" s="80" t="str">
        <x:v>Aliyah Process</x:v>
      </x:c>
      <x:c r="D46" s="80" t="str">
        <x:v>Confirm remaining application milestones and anticipated approval/document timeline.</x:v>
      </x:c>
      <x:c r="E46" s="81" t="str">
        <x:f>IF('Progress Dashboard'!$B$4="","",EDATE('Progress Dashboard'!$B$4,-7))</x:f>
      </x:c>
      <x:c r="F46" s="82" t="str">
        <x:v>Not Started</x:v>
      </x:c>
      <x:c r="G46" s="83" t="str"/>
      <x:c r="H46" s="83" t="str"/>
    </x:row>
    <x:row r="47" ht="48" customHeight="1">
      <x:c r="A47" s="80" t="n">
        <x:v>32</x:v>
      </x:c>
      <x:c r="B47" s="80" t="str">
        <x:v>9–6 MONTHS</x:v>
      </x:c>
      <x:c r="C47" s="80" t="str">
        <x:v>Housing &amp; Community</x:v>
      </x:c>
      <x:c r="D47" s="80" t="str">
        <x:v>If possible, conduct a focused pilot trip or community visit with specific questions to answer.</x:v>
      </x:c>
      <x:c r="E47" s="81" t="str">
        <x:f>IF('Progress Dashboard'!$B$4="","",EDATE('Progress Dashboard'!$B$4,-7))</x:f>
      </x:c>
      <x:c r="F47" s="82" t="str">
        <x:v>Not Started</x:v>
      </x:c>
      <x:c r="G47" s="83" t="str"/>
      <x:c r="H47" s="83" t="str"/>
    </x:row>
    <x:row r="48" ht="48" customHeight="1">
      <x:c r="A48" s="80" t="n">
        <x:v>33</x:v>
      </x:c>
      <x:c r="B48" s="80" t="str">
        <x:v>9–6 MONTHS</x:v>
      </x:c>
      <x:c r="C48" s="80" t="str">
        <x:v>Financial</x:v>
      </x:c>
      <x:c r="D48" s="80" t="str">
        <x:v>Review expected first-year cash reserve and emergency-fund needs.</x:v>
      </x:c>
      <x:c r="E48" s="81" t="str">
        <x:f>IF('Progress Dashboard'!$B$4="","",EDATE('Progress Dashboard'!$B$4,-7))</x:f>
      </x:c>
      <x:c r="F48" s="82" t="str">
        <x:v>Not Started</x:v>
      </x:c>
      <x:c r="G48" s="83" t="str"/>
      <x:c r="H48" s="83" t="str"/>
    </x:row>
    <x:row r="49" ht="48" customHeight="1">
      <x:c r="A49" s="80" t="n">
        <x:v>34</x:v>
      </x:c>
      <x:c r="B49" s="80" t="str">
        <x:v>9–6 MONTHS</x:v>
      </x:c>
      <x:c r="C49" s="80" t="str">
        <x:v>Banking</x:v>
      </x:c>
      <x:c r="D49" s="80" t="str">
        <x:v>Prepare clean records showing origin of funds for significant transfers or property proceeds.</x:v>
      </x:c>
      <x:c r="E49" s="81" t="str">
        <x:f>IF('Progress Dashboard'!$B$4="","",EDATE('Progress Dashboard'!$B$4,-7))</x:f>
      </x:c>
      <x:c r="F49" s="82" t="str">
        <x:v>Not Started</x:v>
      </x:c>
      <x:c r="G49" s="83" t="str"/>
      <x:c r="H49" s="83" t="str"/>
    </x:row>
    <x:row r="50" ht="48" customHeight="1">
      <x:c r="A50" s="80" t="n">
        <x:v>35</x:v>
      </x:c>
      <x:c r="B50" s="80" t="str">
        <x:v>9–6 MONTHS</x:v>
      </x:c>
      <x:c r="C50" s="80" t="str">
        <x:v>Household Goods</x:v>
      </x:c>
      <x:c r="D50" s="80" t="str">
        <x:v>Choose mover/shipping approach if using one; review insurance and customs documentation.</x:v>
      </x:c>
      <x:c r="E50" s="81" t="str">
        <x:f>IF('Progress Dashboard'!$B$4="","",EDATE('Progress Dashboard'!$B$4,-7))</x:f>
      </x:c>
      <x:c r="F50" s="82" t="str">
        <x:v>Not Started</x:v>
      </x:c>
      <x:c r="G50" s="83" t="str"/>
      <x:c r="H50" s="83" t="str"/>
    </x:row>
    <x:row r="51" ht="48" customHeight="1">
      <x:c r="A51" s="80" t="n">
        <x:v>36</x:v>
      </x:c>
      <x:c r="B51" s="80" t="str">
        <x:v>9–6 MONTHS</x:v>
      </x:c>
      <x:c r="C51" s="80" t="str">
        <x:v>Home Decision</x:v>
      </x:c>
      <x:c r="D51" s="80" t="str">
        <x:v>Begin home sale preparation or rental preparation according to chosen strategy.</x:v>
      </x:c>
      <x:c r="E51" s="81" t="str">
        <x:f>IF('Progress Dashboard'!$B$4="","",EDATE('Progress Dashboard'!$B$4,-7))</x:f>
      </x:c>
      <x:c r="F51" s="82" t="str">
        <x:v>Not Started</x:v>
      </x:c>
      <x:c r="G51" s="83" t="str"/>
      <x:c r="H51" s="83" t="str"/>
    </x:row>
    <x:row r="52" ht="48" customHeight="1">
      <x:c r="A52" s="80" t="n">
        <x:v>37</x:v>
      </x:c>
      <x:c r="B52" s="80" t="str">
        <x:v>9–6 MONTHS</x:v>
      </x:c>
      <x:c r="C52" s="80" t="str">
        <x:v>Employment / Retirement</x:v>
      </x:c>
      <x:c r="D52" s="80" t="str">
        <x:v>Confirm resignation/retirement notice timing, benefits transition, and income continuity.</x:v>
      </x:c>
      <x:c r="E52" s="81" t="str">
        <x:f>IF('Progress Dashboard'!$B$4="","",EDATE('Progress Dashboard'!$B$4,-7))</x:f>
      </x:c>
      <x:c r="F52" s="82" t="str">
        <x:v>Not Started</x:v>
      </x:c>
      <x:c r="G52" s="83" t="str"/>
      <x:c r="H52" s="83" t="str"/>
    </x:row>
    <x:row r="53" ht="48" customHeight="1">
      <x:c r="A53" s="80" t="n">
        <x:v>38</x:v>
      </x:c>
      <x:c r="B53" s="80" t="str">
        <x:v>9–6 MONTHS</x:v>
      </x:c>
      <x:c r="C53" s="80" t="str">
        <x:v>Insurance</x:v>
      </x:c>
      <x:c r="D53" s="80" t="str">
        <x:v>Review U.S. policies that may need to be changed, retained, or cancelled after the move.</x:v>
      </x:c>
      <x:c r="E53" s="81" t="str">
        <x:f>IF('Progress Dashboard'!$B$4="","",EDATE('Progress Dashboard'!$B$4,-7))</x:f>
      </x:c>
      <x:c r="F53" s="82" t="str">
        <x:v>Not Started</x:v>
      </x:c>
      <x:c r="G53" s="83" t="str"/>
      <x:c r="H53" s="83" t="str"/>
    </x:row>
    <x:row r="54" ht="48" customHeight="1">
      <x:c r="A54" s="80" t="n">
        <x:v>39</x:v>
      </x:c>
      <x:c r="B54" s="80" t="str">
        <x:v>9–6 MONTHS</x:v>
      </x:c>
      <x:c r="C54" s="80" t="str">
        <x:v>Technology</x:v>
      </x:c>
      <x:c r="D54" s="80" t="str">
        <x:v>Review phone numbers, two-factor authentication, cloud backups, device compatibility, and account access from Israel.</x:v>
      </x:c>
      <x:c r="E54" s="81" t="str">
        <x:f>IF('Progress Dashboard'!$B$4="","",EDATE('Progress Dashboard'!$B$4,-7))</x:f>
      </x:c>
      <x:c r="F54" s="82" t="str">
        <x:v>Not Started</x:v>
      </x:c>
      <x:c r="G54" s="83" t="str"/>
      <x:c r="H54" s="83" t="str"/>
    </x:row>
    <x:row r="55" ht="48" customHeight="1">
      <x:c r="A55" s="80" t="n">
        <x:v>40</x:v>
      </x:c>
      <x:c r="B55" s="80" t="str">
        <x:v>9–6 MONTHS</x:v>
      </x:c>
      <x:c r="C55" s="80" t="str">
        <x:v>Family</x:v>
      </x:c>
      <x:c r="D55" s="80" t="str">
        <x:v>Create a preliminary calendar for farewell events, family visits, and key obligations before departure.</x:v>
      </x:c>
      <x:c r="E55" s="81" t="str">
        <x:f>IF('Progress Dashboard'!$B$4="","",EDATE('Progress Dashboard'!$B$4,-7))</x:f>
      </x:c>
      <x:c r="F55" s="82" t="str">
        <x:v>Not Started</x:v>
      </x:c>
      <x:c r="G55" s="83" t="str"/>
      <x:c r="H55" s="83" t="str"/>
    </x:row>
    <x:row r="56" ht="28" customHeight="1">
      <x:c r="A56" s="50"/>
      <x:c r="B56" s="50"/>
      <x:c r="C56" s="91" t="str">
        <x:v>Phase progress</x:v>
      </x:c>
      <x:c r="D56" s="91" t="str">
        <x:f>IF(COUNTA(F46:F55)=0,"",COUNTIF(F46:F55,"Complete")&amp;" of "&amp;(COUNTIF(F46:F55,"&lt;&gt;Not Applicable")-COUNTBLANK(F46:F55))&amp;" applicable tasks complete")</x:f>
        <x:v>0 of 10 applicable tasks complete</x:v>
      </x:c>
      <x:c r="E56" s="92" t="n">
        <x:f>IFERROR(COUNTIF(F46:F55,"Complete")/(COUNTIF(F46:F55,"&lt;&gt;Not Applicable")-COUNTBLANK(F46:F55)),0)</x:f>
        <x:v>0</x:v>
      </x:c>
      <x:c r="F56" s="50"/>
      <x:c r="G56" s="50"/>
      <x:c r="H56" s="50"/>
    </x:row>
    <x:row r="57">
      <x:c r="A57" s="50"/>
      <x:c r="B57" s="50"/>
      <x:c r="C57" s="50"/>
      <x:c r="D57" s="50"/>
      <x:c r="E57" s="50"/>
      <x:c r="F57" s="50"/>
      <x:c r="G57" s="50"/>
      <x:c r="H57" s="50"/>
    </x:row>
    <x:row r="58" ht="26" customHeight="1">
      <x:c r="A58" s="35" t="str">
        <x:v>6–3 MONTHS BEFORE</x:v>
      </x:c>
      <x:c r="B58" s="35"/>
      <x:c r="C58" s="35"/>
      <x:c r="D58" s="35"/>
      <x:c r="E58" s="35"/>
      <x:c r="F58" s="35"/>
      <x:c r="G58" s="35"/>
      <x:c r="H58" s="35"/>
    </x:row>
    <x:row r="59" ht="48" customHeight="1">
      <x:c r="A59" s="80" t="n">
        <x:v>41</x:v>
      </x:c>
      <x:c r="B59" s="80" t="str">
        <x:v>6–3 MONTHS</x:v>
      </x:c>
      <x:c r="C59" s="80" t="str">
        <x:v>Aliyah Process</x:v>
      </x:c>
      <x:c r="D59" s="80" t="str">
        <x:v>Confirm aliyah approval/status and current instructions for final pre-departure steps.</x:v>
      </x:c>
      <x:c r="E59" s="81" t="str">
        <x:f>IF('Progress Dashboard'!$B$4="","",EDATE('Progress Dashboard'!$B$4,-4))</x:f>
      </x:c>
      <x:c r="F59" s="82" t="str">
        <x:v>Not Started</x:v>
      </x:c>
      <x:c r="G59" s="83" t="str"/>
      <x:c r="H59" s="83" t="str"/>
    </x:row>
    <x:row r="60" ht="48" customHeight="1">
      <x:c r="A60" s="80" t="n">
        <x:v>42</x:v>
      </x:c>
      <x:c r="B60" s="80" t="str">
        <x:v>6–3 MONTHS</x:v>
      </x:c>
      <x:c r="C60" s="80" t="str">
        <x:v>Flight</x:v>
      </x:c>
      <x:c r="D60" s="80" t="str">
        <x:v>Review aliyah flight benefit/booking process and baggage allowances; coordinate separate family travel if needed.</x:v>
      </x:c>
      <x:c r="E60" s="81" t="str">
        <x:f>IF('Progress Dashboard'!$B$4="","",EDATE('Progress Dashboard'!$B$4,-4))</x:f>
      </x:c>
      <x:c r="F60" s="82" t="str">
        <x:v>Not Started</x:v>
      </x:c>
      <x:c r="G60" s="83" t="str"/>
      <x:c r="H60" s="83" t="str"/>
    </x:row>
    <x:row r="61" ht="48" customHeight="1">
      <x:c r="A61" s="80" t="n">
        <x:v>43</x:v>
      </x:c>
      <x:c r="B61" s="80" t="str">
        <x:v>6–3 MONTHS</x:v>
      </x:c>
      <x:c r="C61" s="80" t="str">
        <x:v>Housing</x:v>
      </x:c>
      <x:c r="D61" s="80" t="str">
        <x:v>Begin serious search for initial Israel housing if timing and market conditions make that practical.</x:v>
      </x:c>
      <x:c r="E61" s="81" t="str">
        <x:f>IF('Progress Dashboard'!$B$4="","",EDATE('Progress Dashboard'!$B$4,-4))</x:f>
      </x:c>
      <x:c r="F61" s="82" t="str">
        <x:v>Not Started</x:v>
      </x:c>
      <x:c r="G61" s="83" t="str"/>
      <x:c r="H61" s="83" t="str"/>
    </x:row>
    <x:row r="62" ht="48" customHeight="1">
      <x:c r="A62" s="80" t="n">
        <x:v>44</x:v>
      </x:c>
      <x:c r="B62" s="80" t="str">
        <x:v>6–3 MONTHS</x:v>
      </x:c>
      <x:c r="C62" s="80" t="str">
        <x:v>Household Goods</x:v>
      </x:c>
      <x:c r="D62" s="80" t="str">
        <x:v>Finalize ship / sell / donate / store decisions and schedule mover or container dates.</x:v>
      </x:c>
      <x:c r="E62" s="81" t="str">
        <x:f>IF('Progress Dashboard'!$B$4="","",EDATE('Progress Dashboard'!$B$4,-4))</x:f>
      </x:c>
      <x:c r="F62" s="82" t="str">
        <x:v>Not Started</x:v>
      </x:c>
      <x:c r="G62" s="83" t="str"/>
      <x:c r="H62" s="83" t="str"/>
    </x:row>
    <x:row r="63" ht="48" customHeight="1">
      <x:c r="A63" s="80" t="n">
        <x:v>45</x:v>
      </x:c>
      <x:c r="B63" s="80" t="str">
        <x:v>6–3 MONTHS</x:v>
      </x:c>
      <x:c r="C63" s="80" t="str">
        <x:v>Documents</x:v>
      </x:c>
      <x:c r="D63" s="80" t="str">
        <x:v>Create secure physical and digital copies of passports, certificates, tax records, medical records, and key contracts.</x:v>
      </x:c>
      <x:c r="E63" s="81" t="str">
        <x:f>IF('Progress Dashboard'!$B$4="","",EDATE('Progress Dashboard'!$B$4,-4))</x:f>
      </x:c>
      <x:c r="F63" s="82" t="str">
        <x:v>Not Started</x:v>
      </x:c>
      <x:c r="G63" s="83" t="str"/>
      <x:c r="H63" s="83" t="str"/>
    </x:row>
    <x:row r="64" ht="48" customHeight="1">
      <x:c r="A64" s="80" t="n">
        <x:v>46</x:v>
      </x:c>
      <x:c r="B64" s="80" t="str">
        <x:v>6–3 MONTHS</x:v>
      </x:c>
      <x:c r="C64" s="80" t="str">
        <x:v>Financial</x:v>
      </x:c>
      <x:c r="D64" s="80" t="str">
        <x:v>Plan initial funds needed in accessible accounts for arrival, deposits, furnishings, transportation, and emergencies.</x:v>
      </x:c>
      <x:c r="E64" s="81" t="str">
        <x:f>IF('Progress Dashboard'!$B$4="","",EDATE('Progress Dashboard'!$B$4,-4))</x:f>
      </x:c>
      <x:c r="F64" s="82" t="str">
        <x:v>Not Started</x:v>
      </x:c>
      <x:c r="G64" s="83" t="str"/>
      <x:c r="H64" s="83" t="str"/>
    </x:row>
    <x:row r="65" ht="48" customHeight="1">
      <x:c r="A65" s="80" t="n">
        <x:v>47</x:v>
      </x:c>
      <x:c r="B65" s="80" t="str">
        <x:v>6–3 MONTHS</x:v>
      </x:c>
      <x:c r="C65" s="80" t="str">
        <x:v>Healthcare</x:v>
      </x:c>
      <x:c r="D65" s="80" t="str">
        <x:v>Arrange adequate medication supply and transition plan consistent with medical and legal requirements.</x:v>
      </x:c>
      <x:c r="E65" s="81" t="str">
        <x:f>IF('Progress Dashboard'!$B$4="","",EDATE('Progress Dashboard'!$B$4,-4))</x:f>
      </x:c>
      <x:c r="F65" s="82" t="str">
        <x:v>Not Started</x:v>
      </x:c>
      <x:c r="G65" s="83" t="str"/>
      <x:c r="H65" s="83" t="str"/>
    </x:row>
    <x:row r="66" ht="48" customHeight="1">
      <x:c r="A66" s="80" t="n">
        <x:v>48</x:v>
      </x:c>
      <x:c r="B66" s="80" t="str">
        <x:v>6–3 MONTHS</x:v>
      </x:c>
      <x:c r="C66" s="80" t="str">
        <x:v>Home Decision</x:v>
      </x:c>
      <x:c r="D66" s="80" t="str">
        <x:v>List home for sale or lease / begin tenant placement according to plan.</x:v>
      </x:c>
      <x:c r="E66" s="81" t="str">
        <x:f>IF('Progress Dashboard'!$B$4="","",EDATE('Progress Dashboard'!$B$4,-4))</x:f>
      </x:c>
      <x:c r="F66" s="82" t="str">
        <x:v>Not Started</x:v>
      </x:c>
      <x:c r="G66" s="83" t="str"/>
      <x:c r="H66" s="83" t="str"/>
    </x:row>
    <x:row r="67" ht="48" customHeight="1">
      <x:c r="A67" s="80" t="n">
        <x:v>49</x:v>
      </x:c>
      <x:c r="B67" s="80" t="str">
        <x:v>6–3 MONTHS</x:v>
      </x:c>
      <x:c r="C67" s="80" t="str">
        <x:v>Mail &amp; Records</x:v>
      </x:c>
      <x:c r="D67" s="80" t="str">
        <x:v>Create mail-forwarding and document-delivery plan; identify records requiring address changes.</x:v>
      </x:c>
      <x:c r="E67" s="81" t="str">
        <x:f>IF('Progress Dashboard'!$B$4="","",EDATE('Progress Dashboard'!$B$4,-4))</x:f>
      </x:c>
      <x:c r="F67" s="82" t="str">
        <x:v>Not Started</x:v>
      </x:c>
      <x:c r="G67" s="83" t="str"/>
      <x:c r="H67" s="83" t="str"/>
    </x:row>
    <x:row r="68" ht="48" customHeight="1">
      <x:c r="A68" s="80" t="n">
        <x:v>50</x:v>
      </x:c>
      <x:c r="B68" s="80" t="str">
        <x:v>6–3 MONTHS</x:v>
      </x:c>
      <x:c r="C68" s="80" t="str">
        <x:v>Hebrew &amp; Integration</x:v>
      </x:c>
      <x:c r="D68" s="80" t="str">
        <x:v>Increase practical Hebrew focus: banking, healthcare, shopping, transportation, and government vocabulary.</x:v>
      </x:c>
      <x:c r="E68" s="81" t="str">
        <x:f>IF('Progress Dashboard'!$B$4="","",EDATE('Progress Dashboard'!$B$4,-4))</x:f>
      </x:c>
      <x:c r="F68" s="82" t="str">
        <x:v>Not Started</x:v>
      </x:c>
      <x:c r="G68" s="83" t="str"/>
      <x:c r="H68" s="83" t="str"/>
    </x:row>
    <x:row r="69" ht="28" customHeight="1">
      <x:c r="A69" s="50"/>
      <x:c r="B69" s="50"/>
      <x:c r="C69" s="91" t="str">
        <x:v>Phase progress</x:v>
      </x:c>
      <x:c r="D69" s="91" t="str">
        <x:f>IF(COUNTA(F59:F68)=0,"",COUNTIF(F59:F68,"Complete")&amp;" of "&amp;(COUNTIF(F59:F68,"&lt;&gt;Not Applicable")-COUNTBLANK(F59:F68))&amp;" applicable tasks complete")</x:f>
        <x:v>0 of 10 applicable tasks complete</x:v>
      </x:c>
      <x:c r="E69" s="92" t="n">
        <x:f>IFERROR(COUNTIF(F59:F68,"Complete")/(COUNTIF(F59:F68,"&lt;&gt;Not Applicable")-COUNTBLANK(F59:F68)),0)</x:f>
        <x:v>0</x:v>
      </x:c>
      <x:c r="F69" s="50"/>
      <x:c r="G69" s="50"/>
      <x:c r="H69" s="50"/>
    </x:row>
    <x:row r="70">
      <x:c r="A70" s="50"/>
      <x:c r="B70" s="50"/>
      <x:c r="C70" s="50"/>
      <x:c r="D70" s="50"/>
      <x:c r="E70" s="50"/>
      <x:c r="F70" s="50"/>
      <x:c r="G70" s="50"/>
      <x:c r="H70" s="50"/>
    </x:row>
    <x:row r="71" ht="26" customHeight="1">
      <x:c r="A71" s="35" t="str">
        <x:v>3–1 MONTHS BEFORE</x:v>
      </x:c>
      <x:c r="B71" s="35"/>
      <x:c r="C71" s="35"/>
      <x:c r="D71" s="35"/>
      <x:c r="E71" s="35"/>
      <x:c r="F71" s="35"/>
      <x:c r="G71" s="35"/>
      <x:c r="H71" s="35"/>
    </x:row>
    <x:row r="72" ht="48" customHeight="1">
      <x:c r="A72" s="80" t="n">
        <x:v>51</x:v>
      </x:c>
      <x:c r="B72" s="80" t="str">
        <x:v>3–1 MONTHS</x:v>
      </x:c>
      <x:c r="C72" s="80" t="str">
        <x:v>Flight</x:v>
      </x:c>
      <x:c r="D72" s="80" t="str">
        <x:v>Book/confirm aliyah flight and all accompanying travel arrangements.</x:v>
      </x:c>
      <x:c r="E72" s="81" t="str">
        <x:f>IF('Progress Dashboard'!$B$4="","",EDATE('Progress Dashboard'!$B$4,-2))</x:f>
      </x:c>
      <x:c r="F72" s="82" t="str">
        <x:v>Not Started</x:v>
      </x:c>
      <x:c r="G72" s="83" t="str"/>
      <x:c r="H72" s="83" t="str"/>
    </x:row>
    <x:row r="73" ht="48" customHeight="1">
      <x:c r="A73" s="80" t="n">
        <x:v>52</x:v>
      </x:c>
      <x:c r="B73" s="80" t="str">
        <x:v>3–1 MONTHS</x:v>
      </x:c>
      <x:c r="C73" s="80" t="str">
        <x:v>Housing</x:v>
      </x:c>
      <x:c r="D73" s="80" t="str">
        <x:v>Confirm temporary or long-term arrival housing and obtain exact move-in instructions.</x:v>
      </x:c>
      <x:c r="E73" s="81" t="str">
        <x:f>IF('Progress Dashboard'!$B$4="","",EDATE('Progress Dashboard'!$B$4,-2))</x:f>
      </x:c>
      <x:c r="F73" s="82" t="str">
        <x:v>Not Started</x:v>
      </x:c>
      <x:c r="G73" s="83" t="str"/>
      <x:c r="H73" s="83" t="str"/>
    </x:row>
    <x:row r="74" ht="48" customHeight="1">
      <x:c r="A74" s="80" t="n">
        <x:v>53</x:v>
      </x:c>
      <x:c r="B74" s="80" t="str">
        <x:v>3–1 MONTHS</x:v>
      </x:c>
      <x:c r="C74" s="80" t="str">
        <x:v>Household Goods</x:v>
      </x:c>
      <x:c r="D74" s="80" t="str">
        <x:v>Complete packing inventory, valuation, insurance documentation, labels, and photographs.</x:v>
      </x:c>
      <x:c r="E74" s="81" t="str">
        <x:f>IF('Progress Dashboard'!$B$4="","",EDATE('Progress Dashboard'!$B$4,-2))</x:f>
      </x:c>
      <x:c r="F74" s="82" t="str">
        <x:v>Not Started</x:v>
      </x:c>
      <x:c r="G74" s="83" t="str"/>
      <x:c r="H74" s="83" t="str"/>
    </x:row>
    <x:row r="75" ht="48" customHeight="1">
      <x:c r="A75" s="80" t="n">
        <x:v>54</x:v>
      </x:c>
      <x:c r="B75" s="80" t="str">
        <x:v>3–1 MONTHS</x:v>
      </x:c>
      <x:c r="C75" s="80" t="str">
        <x:v>Household Goods</x:v>
      </x:c>
      <x:c r="D75" s="80" t="str">
        <x:v>Confirm loading date, container/pickup arrangements, customs paperwork, and Israel delivery contact.</x:v>
      </x:c>
      <x:c r="E75" s="81" t="str">
        <x:f>IF('Progress Dashboard'!$B$4="","",EDATE('Progress Dashboard'!$B$4,-2))</x:f>
      </x:c>
      <x:c r="F75" s="82" t="str">
        <x:v>Not Started</x:v>
      </x:c>
      <x:c r="G75" s="83" t="str"/>
      <x:c r="H75" s="83" t="str"/>
    </x:row>
    <x:row r="76" ht="48" customHeight="1">
      <x:c r="A76" s="80" t="n">
        <x:v>55</x:v>
      </x:c>
      <x:c r="B76" s="80" t="str">
        <x:v>3–1 MONTHS</x:v>
      </x:c>
      <x:c r="C76" s="80" t="str">
        <x:v>Financial</x:v>
      </x:c>
      <x:c r="D76" s="80" t="str">
        <x:v>Confirm how you will access funds immediately upon arrival; avoid relying on a single payment method.</x:v>
      </x:c>
      <x:c r="E76" s="81" t="str">
        <x:f>IF('Progress Dashboard'!$B$4="","",EDATE('Progress Dashboard'!$B$4,-2))</x:f>
      </x:c>
      <x:c r="F76" s="82" t="str">
        <x:v>Not Started</x:v>
      </x:c>
      <x:c r="G76" s="83" t="str"/>
      <x:c r="H76" s="83" t="str"/>
    </x:row>
    <x:row r="77" ht="48" customHeight="1">
      <x:c r="A77" s="80" t="n">
        <x:v>56</x:v>
      </x:c>
      <x:c r="B77" s="80" t="str">
        <x:v>3–1 MONTHS</x:v>
      </x:c>
      <x:c r="C77" s="80" t="str">
        <x:v>Documents</x:v>
      </x:c>
      <x:c r="D77" s="80" t="str">
        <x:v>Assemble carry-on document folder; do not place irreplaceable originals in checked baggage or shipment.</x:v>
      </x:c>
      <x:c r="E77" s="81" t="str">
        <x:f>IF('Progress Dashboard'!$B$4="","",EDATE('Progress Dashboard'!$B$4,-2))</x:f>
      </x:c>
      <x:c r="F77" s="82" t="str">
        <x:v>Not Started</x:v>
      </x:c>
      <x:c r="G77" s="83" t="str"/>
      <x:c r="H77" s="83" t="str"/>
    </x:row>
    <x:row r="78" ht="48" customHeight="1">
      <x:c r="A78" s="80" t="n">
        <x:v>57</x:v>
      </x:c>
      <x:c r="B78" s="80" t="str">
        <x:v>3–1 MONTHS</x:v>
      </x:c>
      <x:c r="C78" s="80" t="str">
        <x:v>Healthcare</x:v>
      </x:c>
      <x:c r="D78" s="80" t="str">
        <x:v>Confirm prescriptions, medical letters, records, travel needs, and first-month healthcare plan.</x:v>
      </x:c>
      <x:c r="E78" s="81" t="str">
        <x:f>IF('Progress Dashboard'!$B$4="","",EDATE('Progress Dashboard'!$B$4,-2))</x:f>
      </x:c>
      <x:c r="F78" s="82" t="str">
        <x:v>Not Started</x:v>
      </x:c>
      <x:c r="G78" s="83" t="str"/>
      <x:c r="H78" s="83" t="str"/>
    </x:row>
    <x:row r="79" ht="48" customHeight="1">
      <x:c r="A79" s="80" t="n">
        <x:v>58</x:v>
      </x:c>
      <x:c r="B79" s="80" t="str">
        <x:v>3–1 MONTHS</x:v>
      </x:c>
      <x:c r="C79" s="80" t="str">
        <x:v>Employment / Retirement</x:v>
      </x:c>
      <x:c r="D79" s="80" t="str">
        <x:v>Finalize employer/retirement transition, final payroll/benefits issues, and required records.</x:v>
      </x:c>
      <x:c r="E79" s="81" t="str">
        <x:f>IF('Progress Dashboard'!$B$4="","",EDATE('Progress Dashboard'!$B$4,-2))</x:f>
      </x:c>
      <x:c r="F79" s="82" t="str">
        <x:v>Not Started</x:v>
      </x:c>
      <x:c r="G79" s="83" t="str"/>
      <x:c r="H79" s="83" t="str"/>
    </x:row>
    <x:row r="80" ht="48" customHeight="1">
      <x:c r="A80" s="80" t="n">
        <x:v>59</x:v>
      </x:c>
      <x:c r="B80" s="80" t="str">
        <x:v>3–1 MONTHS</x:v>
      </x:c>
      <x:c r="C80" s="80" t="str">
        <x:v>Home Decision</x:v>
      </x:c>
      <x:c r="D80" s="80" t="str">
        <x:v>Complete sale closing or lease/management handoff if scheduled before departure.</x:v>
      </x:c>
      <x:c r="E80" s="81" t="str">
        <x:f>IF('Progress Dashboard'!$B$4="","",EDATE('Progress Dashboard'!$B$4,-2))</x:f>
      </x:c>
      <x:c r="F80" s="82" t="str">
        <x:v>Not Started</x:v>
      </x:c>
      <x:c r="G80" s="83" t="str"/>
      <x:c r="H80" s="83" t="str"/>
    </x:row>
    <x:row r="81" ht="48" customHeight="1">
      <x:c r="A81" s="80" t="n">
        <x:v>60</x:v>
      </x:c>
      <x:c r="B81" s="80" t="str">
        <x:v>3–1 MONTHS</x:v>
      </x:c>
      <x:c r="C81" s="80" t="str">
        <x:v>Personal</x:v>
      </x:c>
      <x:c r="D81" s="80" t="str">
        <x:v>Reduce possessions, complete donations/disposals, and identify essentials that travel with you.</x:v>
      </x:c>
      <x:c r="E81" s="81" t="str">
        <x:f>IF('Progress Dashboard'!$B$4="","",EDATE('Progress Dashboard'!$B$4,-2))</x:f>
      </x:c>
      <x:c r="F81" s="82" t="str">
        <x:v>Not Started</x:v>
      </x:c>
      <x:c r="G81" s="83" t="str"/>
      <x:c r="H81" s="83" t="str"/>
    </x:row>
    <x:row r="82" ht="28" customHeight="1">
      <x:c r="A82" s="50"/>
      <x:c r="B82" s="50"/>
      <x:c r="C82" s="91" t="str">
        <x:v>Phase progress</x:v>
      </x:c>
      <x:c r="D82" s="91" t="str">
        <x:f>IF(COUNTA(F72:F81)=0,"",COUNTIF(F72:F81,"Complete")&amp;" of "&amp;(COUNTIF(F72:F81,"&lt;&gt;Not Applicable")-COUNTBLANK(F72:F81))&amp;" applicable tasks complete")</x:f>
        <x:v>0 of 10 applicable tasks complete</x:v>
      </x:c>
      <x:c r="E82" s="92" t="n">
        <x:f>IFERROR(COUNTIF(F72:F81,"Complete")/(COUNTIF(F72:F81,"&lt;&gt;Not Applicable")-COUNTBLANK(F72:F81)),0)</x:f>
        <x:v>0</x:v>
      </x:c>
      <x:c r="F82" s="50"/>
      <x:c r="G82" s="50"/>
      <x:c r="H82" s="50"/>
    </x:row>
    <x:row r="83">
      <x:c r="A83" s="50"/>
      <x:c r="B83" s="50"/>
      <x:c r="C83" s="50"/>
      <x:c r="D83" s="50"/>
      <x:c r="E83" s="50"/>
      <x:c r="F83" s="50"/>
      <x:c r="G83" s="50"/>
      <x:c r="H83" s="50"/>
    </x:row>
    <x:row r="84" ht="26" customHeight="1">
      <x:c r="A84" s="35" t="str">
        <x:v>FINAL 30 DAYS</x:v>
      </x:c>
      <x:c r="B84" s="35"/>
      <x:c r="C84" s="35"/>
      <x:c r="D84" s="35"/>
      <x:c r="E84" s="35"/>
      <x:c r="F84" s="35"/>
      <x:c r="G84" s="35"/>
      <x:c r="H84" s="35"/>
    </x:row>
    <x:row r="85" ht="48" customHeight="1">
      <x:c r="A85" s="80" t="n">
        <x:v>61</x:v>
      </x:c>
      <x:c r="B85" s="80" t="str">
        <x:v>FINAL 30 DAYS</x:v>
      </x:c>
      <x:c r="C85" s="80" t="str">
        <x:v>Flight</x:v>
      </x:c>
      <x:c r="D85" s="80" t="str">
        <x:v>Reconfirm flight, baggage, transportation to airport, and arrival pickup/transportation.</x:v>
      </x:c>
      <x:c r="E85" s="81" t="str">
        <x:f>IF('Progress Dashboard'!$B$4="","",EDATE('Progress Dashboard'!$B$4,0))</x:f>
      </x:c>
      <x:c r="F85" s="82" t="str">
        <x:v>Not Started</x:v>
      </x:c>
      <x:c r="G85" s="83" t="str"/>
      <x:c r="H85" s="83" t="str"/>
    </x:row>
    <x:row r="86" ht="48" customHeight="1">
      <x:c r="A86" s="80" t="n">
        <x:v>62</x:v>
      </x:c>
      <x:c r="B86" s="80" t="str">
        <x:v>FINAL 30 DAYS</x:v>
      </x:c>
      <x:c r="C86" s="80" t="str">
        <x:v>Aliyah Process</x:v>
      </x:c>
      <x:c r="D86" s="80" t="str">
        <x:v>Recheck current arrival instructions and documents required for your aliyah processing.</x:v>
      </x:c>
      <x:c r="E86" s="81" t="str">
        <x:f>IF('Progress Dashboard'!$B$4="","",EDATE('Progress Dashboard'!$B$4,0))</x:f>
      </x:c>
      <x:c r="F86" s="82" t="str">
        <x:v>Not Started</x:v>
      </x:c>
      <x:c r="G86" s="83" t="str"/>
      <x:c r="H86" s="83" t="str"/>
    </x:row>
    <x:row r="87" ht="48" customHeight="1">
      <x:c r="A87" s="80" t="n">
        <x:v>63</x:v>
      </x:c>
      <x:c r="B87" s="80" t="str">
        <x:v>FINAL 30 DAYS</x:v>
      </x:c>
      <x:c r="C87" s="80" t="str">
        <x:v>Financial</x:v>
      </x:c>
      <x:c r="D87" s="80" t="str">
        <x:v>Notify financial institutions where appropriate and verify international access, limits, and authentication.</x:v>
      </x:c>
      <x:c r="E87" s="81" t="str">
        <x:f>IF('Progress Dashboard'!$B$4="","",EDATE('Progress Dashboard'!$B$4,0))</x:f>
      </x:c>
      <x:c r="F87" s="82" t="str">
        <x:v>Not Started</x:v>
      </x:c>
      <x:c r="G87" s="83" t="str"/>
      <x:c r="H87" s="83" t="str"/>
    </x:row>
    <x:row r="88" ht="48" customHeight="1">
      <x:c r="A88" s="80" t="n">
        <x:v>64</x:v>
      </x:c>
      <x:c r="B88" s="80" t="str">
        <x:v>FINAL 30 DAYS</x:v>
      </x:c>
      <x:c r="C88" s="80" t="str">
        <x:v>Technology</x:v>
      </x:c>
      <x:c r="D88" s="80" t="str">
        <x:v>Back up devices; verify chargers/adapters and access to password manager / authentication methods.</x:v>
      </x:c>
      <x:c r="E88" s="81" t="str">
        <x:f>IF('Progress Dashboard'!$B$4="","",EDATE('Progress Dashboard'!$B$4,0))</x:f>
      </x:c>
      <x:c r="F88" s="82" t="str">
        <x:v>Not Started</x:v>
      </x:c>
      <x:c r="G88" s="83" t="str"/>
      <x:c r="H88" s="83" t="str"/>
    </x:row>
    <x:row r="89" ht="48" customHeight="1">
      <x:c r="A89" s="80" t="n">
        <x:v>65</x:v>
      </x:c>
      <x:c r="B89" s="80" t="str">
        <x:v>FINAL 30 DAYS</x:v>
      </x:c>
      <x:c r="C89" s="80" t="str">
        <x:v>Household Goods</x:v>
      </x:c>
      <x:c r="D89" s="80" t="str">
        <x:v>Confirm shipment pickup, inventory, insurance, tracking, and Israel customs/delivery contact.</x:v>
      </x:c>
      <x:c r="E89" s="81" t="str">
        <x:f>IF('Progress Dashboard'!$B$4="","",EDATE('Progress Dashboard'!$B$4,0))</x:f>
      </x:c>
      <x:c r="F89" s="82" t="str">
        <x:v>Not Started</x:v>
      </x:c>
      <x:c r="G89" s="83" t="str"/>
      <x:c r="H89" s="83" t="str"/>
    </x:row>
    <x:row r="90" ht="48" customHeight="1">
      <x:c r="A90" s="80" t="n">
        <x:v>66</x:v>
      </x:c>
      <x:c r="B90" s="80" t="str">
        <x:v>FINAL 30 DAYS</x:v>
      </x:c>
      <x:c r="C90" s="80" t="str">
        <x:v>Home</x:v>
      </x:c>
      <x:c r="D90" s="80" t="str">
        <x:v>Complete utilities, service cancellations/transfers, keys, property management, and final home arrangements.</x:v>
      </x:c>
      <x:c r="E90" s="81" t="str">
        <x:f>IF('Progress Dashboard'!$B$4="","",EDATE('Progress Dashboard'!$B$4,0))</x:f>
      </x:c>
      <x:c r="F90" s="82" t="str">
        <x:v>Not Started</x:v>
      </x:c>
      <x:c r="G90" s="83" t="str"/>
      <x:c r="H90" s="83" t="str"/>
    </x:row>
    <x:row r="91" ht="48" customHeight="1">
      <x:c r="A91" s="80" t="n">
        <x:v>67</x:v>
      </x:c>
      <x:c r="B91" s="80" t="str">
        <x:v>FINAL 30 DAYS</x:v>
      </x:c>
      <x:c r="C91" s="80" t="str">
        <x:v>Family</x:v>
      </x:c>
      <x:c r="D91" s="80" t="str">
        <x:v>Share itinerary and emergency contact information with close family.</x:v>
      </x:c>
      <x:c r="E91" s="81" t="str">
        <x:f>IF('Progress Dashboard'!$B$4="","",EDATE('Progress Dashboard'!$B$4,0))</x:f>
      </x:c>
      <x:c r="F91" s="82" t="str">
        <x:v>Not Started</x:v>
      </x:c>
      <x:c r="G91" s="83" t="str"/>
      <x:c r="H91" s="83" t="str"/>
    </x:row>
    <x:row r="92" ht="48" customHeight="1">
      <x:c r="A92" s="80" t="n">
        <x:v>68</x:v>
      </x:c>
      <x:c r="B92" s="80" t="str">
        <x:v>FINAL 30 DAYS</x:v>
      </x:c>
      <x:c r="C92" s="80" t="str">
        <x:v>Carry-On</x:v>
      </x:c>
      <x:c r="D92" s="80" t="str">
        <x:v>Pack documents, medications, valuables, electronics, basic clothing, and essentials for the first several days.</x:v>
      </x:c>
      <x:c r="E92" s="81" t="str">
        <x:f>IF('Progress Dashboard'!$B$4="","",EDATE('Progress Dashboard'!$B$4,0))</x:f>
      </x:c>
      <x:c r="F92" s="82" t="str">
        <x:v>Not Started</x:v>
      </x:c>
      <x:c r="G92" s="83" t="str"/>
      <x:c r="H92" s="83" t="str"/>
    </x:row>
    <x:row r="93" ht="48" customHeight="1">
      <x:c r="A93" s="80" t="n">
        <x:v>69</x:v>
      </x:c>
      <x:c r="B93" s="80" t="str">
        <x:v>FINAL 30 DAYS</x:v>
      </x:c>
      <x:c r="C93" s="80" t="str">
        <x:v>Departure</x:v>
      </x:c>
      <x:c r="D93" s="80" t="str">
        <x:v>Complete final walkthrough and departure checklist.</x:v>
      </x:c>
      <x:c r="E93" s="81" t="str">
        <x:f>IF('Progress Dashboard'!$B$4="","",EDATE('Progress Dashboard'!$B$4,0))</x:f>
      </x:c>
      <x:c r="F93" s="82" t="str">
        <x:v>Not Started</x:v>
      </x:c>
      <x:c r="G93" s="83" t="str"/>
      <x:c r="H93" s="83" t="str"/>
    </x:row>
    <x:row r="94" ht="48" customHeight="1">
      <x:c r="A94" s="80" t="n">
        <x:v>70</x:v>
      </x:c>
      <x:c r="B94" s="80" t="str">
        <x:v>FINAL 30 DAYS</x:v>
      </x:c>
      <x:c r="C94" s="80" t="str">
        <x:v>Mindset</x:v>
      </x:c>
      <x:c r="D94" s="80" t="str">
        <x:v>Leave margin in the schedule. Not every last detail will resolve perfectly before the flight.</x:v>
      </x:c>
      <x:c r="E94" s="81" t="str">
        <x:f>IF('Progress Dashboard'!$B$4="","",EDATE('Progress Dashboard'!$B$4,0))</x:f>
      </x:c>
      <x:c r="F94" s="82" t="str">
        <x:v>Not Started</x:v>
      </x:c>
      <x:c r="G94" s="83" t="str"/>
      <x:c r="H94" s="83" t="str"/>
    </x:row>
    <x:row r="95" ht="28" customHeight="1">
      <x:c r="A95" s="50"/>
      <x:c r="B95" s="50"/>
      <x:c r="C95" s="91" t="str">
        <x:v>Phase progress</x:v>
      </x:c>
      <x:c r="D95" s="91" t="str">
        <x:f>IF(COUNTA(F85:F94)=0,"",COUNTIF(F85:F94,"Complete")&amp;" of "&amp;(COUNTIF(F85:F94,"&lt;&gt;Not Applicable")-COUNTBLANK(F85:F94))&amp;" applicable tasks complete")</x:f>
        <x:v>0 of 10 applicable tasks complete</x:v>
      </x:c>
      <x:c r="E95" s="92" t="n">
        <x:f>IFERROR(COUNTIF(F85:F94,"Complete")/(COUNTIF(F85:F94,"&lt;&gt;Not Applicable")-COUNTBLANK(F85:F94)),0)</x:f>
        <x:v>0</x:v>
      </x:c>
      <x:c r="F95" s="50"/>
      <x:c r="G95" s="50"/>
      <x:c r="H95" s="50"/>
    </x:row>
    <x:row r="96">
      <x:c r="A96" s="50"/>
      <x:c r="B96" s="50"/>
      <x:c r="C96" s="50"/>
      <x:c r="D96" s="50"/>
      <x:c r="E96" s="50"/>
      <x:c r="F96" s="50"/>
      <x:c r="G96" s="50"/>
      <x:c r="H96" s="50"/>
    </x:row>
    <x:row r="97" ht="26" customHeight="1">
      <x:c r="A97" s="35" t="str">
        <x:v>ARRIVAL &amp; FIRST 30 DAYS</x:v>
      </x:c>
      <x:c r="B97" s="35"/>
      <x:c r="C97" s="35"/>
      <x:c r="D97" s="35"/>
      <x:c r="E97" s="35"/>
      <x:c r="F97" s="35"/>
      <x:c r="G97" s="35"/>
      <x:c r="H97" s="35"/>
    </x:row>
    <x:row r="98" ht="48" customHeight="1">
      <x:c r="A98" s="80" t="n">
        <x:v>71</x:v>
      </x:c>
      <x:c r="B98" s="80" t="str">
        <x:v>ARRIVAL &amp; FIRST 30 DAYS</x:v>
      </x:c>
      <x:c r="C98" s="80" t="str">
        <x:v>Arrival</x:v>
      </x:c>
      <x:c r="D98" s="80" t="str">
        <x:v>Complete current airport/aliyah arrival processing and safeguard all documents received.</x:v>
      </x:c>
      <x:c r="E98" s="81" t="str">
        <x:f>IF('Progress Dashboard'!$B$4="","",EDATE('Progress Dashboard'!$B$4,0))</x:f>
      </x:c>
      <x:c r="F98" s="82" t="str">
        <x:v>Not Started</x:v>
      </x:c>
      <x:c r="G98" s="83" t="str"/>
      <x:c r="H98" s="83" t="str"/>
    </x:row>
    <x:row r="99" ht="48" customHeight="1">
      <x:c r="A99" s="80" t="n">
        <x:v>72</x:v>
      </x:c>
      <x:c r="B99" s="80" t="str">
        <x:v>ARRIVAL &amp; FIRST 30 DAYS</x:v>
      </x:c>
      <x:c r="C99" s="80" t="str">
        <x:v>Banking</x:v>
      </x:c>
      <x:c r="D99" s="80" t="str">
        <x:v>Open or activate Israeli banking arrangements and confirm documentation needed for incoming funds.</x:v>
      </x:c>
      <x:c r="E99" s="81" t="str">
        <x:f>IF('Progress Dashboard'!$B$4="","",EDATE('Progress Dashboard'!$B$4,0))</x:f>
      </x:c>
      <x:c r="F99" s="82" t="str">
        <x:v>Not Started</x:v>
      </x:c>
      <x:c r="G99" s="83" t="str"/>
      <x:c r="H99" s="83" t="str"/>
    </x:row>
    <x:row r="100" ht="48" customHeight="1">
      <x:c r="A100" s="80" t="n">
        <x:v>73</x:v>
      </x:c>
      <x:c r="B100" s="80" t="str">
        <x:v>ARRIVAL &amp; FIRST 30 DAYS</x:v>
      </x:c>
      <x:c r="C100" s="80" t="str">
        <x:v>Healthcare</x:v>
      </x:c>
      <x:c r="D100" s="80" t="str">
        <x:v>Enroll/activate health-fund arrangements and address immediate medication or specialist needs.</x:v>
      </x:c>
      <x:c r="E100" s="81" t="str">
        <x:f>IF('Progress Dashboard'!$B$4="","",EDATE('Progress Dashboard'!$B$4,0))</x:f>
      </x:c>
      <x:c r="F100" s="82" t="str">
        <x:v>Not Started</x:v>
      </x:c>
      <x:c r="G100" s="83" t="str"/>
      <x:c r="H100" s="83" t="str"/>
    </x:row>
    <x:row r="101" ht="48" customHeight="1">
      <x:c r="A101" s="80" t="n">
        <x:v>74</x:v>
      </x:c>
      <x:c r="B101" s="80" t="str">
        <x:v>ARRIVAL &amp; FIRST 30 DAYS</x:v>
      </x:c>
      <x:c r="C101" s="80" t="str">
        <x:v>Government</x:v>
      </x:c>
      <x:c r="D101" s="80" t="str">
        <x:v>Complete priority registrations, IDs, benefits, and appointments according to current oleh instructions.</x:v>
      </x:c>
      <x:c r="E101" s="81" t="str">
        <x:f>IF('Progress Dashboard'!$B$4="","",EDATE('Progress Dashboard'!$B$4,0))</x:f>
      </x:c>
      <x:c r="F101" s="82" t="str">
        <x:v>Not Started</x:v>
      </x:c>
      <x:c r="G101" s="83" t="str"/>
      <x:c r="H101" s="83" t="str"/>
    </x:row>
    <x:row r="102" ht="48" customHeight="1">
      <x:c r="A102" s="80" t="n">
        <x:v>75</x:v>
      </x:c>
      <x:c r="B102" s="80" t="str">
        <x:v>ARRIVAL &amp; FIRST 30 DAYS</x:v>
      </x:c>
      <x:c r="C102" s="80" t="str">
        <x:v>Housing</x:v>
      </x:c>
      <x:c r="D102" s="80" t="str">
        <x:v>Document condition of rental/home, utilities, municipal matters, and essential service contacts.</x:v>
      </x:c>
      <x:c r="E102" s="81" t="str">
        <x:f>IF('Progress Dashboard'!$B$4="","",EDATE('Progress Dashboard'!$B$4,0))</x:f>
      </x:c>
      <x:c r="F102" s="82" t="str">
        <x:v>Not Started</x:v>
      </x:c>
      <x:c r="G102" s="83" t="str"/>
      <x:c r="H102" s="83" t="str"/>
    </x:row>
    <x:row r="103" ht="48" customHeight="1">
      <x:c r="A103" s="80" t="n">
        <x:v>76</x:v>
      </x:c>
      <x:c r="B103" s="80" t="str">
        <x:v>ARRIVAL &amp; FIRST 30 DAYS</x:v>
      </x:c>
      <x:c r="C103" s="80" t="str">
        <x:v>Communication</x:v>
      </x:c>
      <x:c r="D103" s="80" t="str">
        <x:v>Activate Israeli phone/service arrangements while preserving access to important U.S. authentication methods.</x:v>
      </x:c>
      <x:c r="E103" s="81" t="str">
        <x:f>IF('Progress Dashboard'!$B$4="","",EDATE('Progress Dashboard'!$B$4,0))</x:f>
      </x:c>
      <x:c r="F103" s="82" t="str">
        <x:v>Not Started</x:v>
      </x:c>
      <x:c r="G103" s="83" t="str"/>
      <x:c r="H103" s="83" t="str"/>
    </x:row>
    <x:row r="104" ht="48" customHeight="1">
      <x:c r="A104" s="80" t="n">
        <x:v>77</x:v>
      </x:c>
      <x:c r="B104" s="80" t="str">
        <x:v>ARRIVAL &amp; FIRST 30 DAYS</x:v>
      </x:c>
      <x:c r="C104" s="80" t="str">
        <x:v>Transportation</x:v>
      </x:c>
      <x:c r="D104" s="80" t="str">
        <x:v>Learn immediate public-transportation options and complete necessary travel-card/app setup.</x:v>
      </x:c>
      <x:c r="E104" s="81" t="str">
        <x:f>IF('Progress Dashboard'!$B$4="","",EDATE('Progress Dashboard'!$B$4,0))</x:f>
      </x:c>
      <x:c r="F104" s="82" t="str">
        <x:v>Not Started</x:v>
      </x:c>
      <x:c r="G104" s="83" t="str"/>
      <x:c r="H104" s="83" t="str"/>
    </x:row>
    <x:row r="105" ht="48" customHeight="1">
      <x:c r="A105" s="80" t="n">
        <x:v>78</x:v>
      </x:c>
      <x:c r="B105" s="80" t="str">
        <x:v>ARRIVAL &amp; FIRST 30 DAYS</x:v>
      </x:c>
      <x:c r="C105" s="80" t="str">
        <x:v>Household Goods</x:v>
      </x:c>
      <x:c r="D105" s="80" t="str">
        <x:v>Track shipment and coordinate customs clearance, delivery, access, elevator, and unloading logistics.</x:v>
      </x:c>
      <x:c r="E105" s="81" t="str">
        <x:f>IF('Progress Dashboard'!$B$4="","",EDATE('Progress Dashboard'!$B$4,0))</x:f>
      </x:c>
      <x:c r="F105" s="82" t="str">
        <x:v>Not Started</x:v>
      </x:c>
      <x:c r="G105" s="83" t="str"/>
      <x:c r="H105" s="83" t="str"/>
    </x:row>
    <x:row r="106" ht="48" customHeight="1">
      <x:c r="A106" s="80" t="n">
        <x:v>79</x:v>
      </x:c>
      <x:c r="B106" s="80" t="str">
        <x:v>ARRIVAL &amp; FIRST 30 DAYS</x:v>
      </x:c>
      <x:c r="C106" s="80" t="str">
        <x:v>Community</x:v>
      </x:c>
      <x:c r="D106" s="80" t="str">
        <x:v>Introduce yourselves to neighbors, synagogue/community contacts, and local support resources.</x:v>
      </x:c>
      <x:c r="E106" s="81" t="str">
        <x:f>IF('Progress Dashboard'!$B$4="","",EDATE('Progress Dashboard'!$B$4,0))</x:f>
      </x:c>
      <x:c r="F106" s="82" t="str">
        <x:v>Not Started</x:v>
      </x:c>
      <x:c r="G106" s="83" t="str"/>
      <x:c r="H106" s="83" t="str"/>
    </x:row>
    <x:row r="107" ht="48" customHeight="1">
      <x:c r="A107" s="80" t="n">
        <x:v>80</x:v>
      </x:c>
      <x:c r="B107" s="80" t="str">
        <x:v>ARRIVAL &amp; FIRST 30 DAYS</x:v>
      </x:c>
      <x:c r="C107" s="80" t="str">
        <x:v>Family Review</x:v>
      </x:c>
      <x:c r="D107" s="80" t="str">
        <x:v>At the end of the first month, review what is working, what remains unresolved, and the next 90-day priorities.</x:v>
      </x:c>
      <x:c r="E107" s="81" t="str">
        <x:f>IF('Progress Dashboard'!$B$4="","",EDATE('Progress Dashboard'!$B$4,0))</x:f>
      </x:c>
      <x:c r="F107" s="82" t="str">
        <x:v>Not Started</x:v>
      </x:c>
      <x:c r="G107" s="83" t="str"/>
      <x:c r="H107" s="83" t="str"/>
    </x:row>
    <x:row r="108" ht="28" customHeight="1">
      <x:c r="A108" s="50"/>
      <x:c r="B108" s="50"/>
      <x:c r="C108" s="91" t="str">
        <x:v>Phase progress</x:v>
      </x:c>
      <x:c r="D108" s="91" t="str">
        <x:f>IF(COUNTA(F98:F107)=0,"",COUNTIF(F98:F107,"Complete")&amp;" of "&amp;(COUNTIF(F98:F107,"&lt;&gt;Not Applicable")-COUNTBLANK(F98:F107))&amp;" applicable tasks complete")</x:f>
        <x:v>0 of 10 applicable tasks complete</x:v>
      </x:c>
      <x:c r="E108" s="92" t="n">
        <x:f>IFERROR(COUNTIF(F98:F107,"Complete")/(COUNTIF(F98:F107,"&lt;&gt;Not Applicable")-COUNTBLANK(F98:F107)),0)</x:f>
        <x:v>0</x:v>
      </x:c>
      <x:c r="F108" s="50"/>
      <x:c r="G108" s="50"/>
      <x:c r="H108" s="50"/>
    </x:row>
    <x:row r="109">
      <x:c r="A109" s="50"/>
      <x:c r="B109" s="50"/>
      <x:c r="C109" s="50"/>
      <x:c r="D109" s="50"/>
      <x:c r="E109" s="50"/>
      <x:c r="F109" s="50"/>
      <x:c r="G109" s="50"/>
      <x:c r="H109" s="50"/>
    </x:row>
    <x:row r="110" ht="32" customHeight="1">
      <x:c r="A110" s="98" t="str">
        <x:v>This roadmap is deliberately adaptable. Your family’s sequence may differ—and current official requirements should always govern.</x:v>
      </x:c>
      <x:c r="B110" s="98"/>
      <x:c r="C110" s="98"/>
      <x:c r="D110" s="98"/>
      <x:c r="E110" s="98"/>
      <x:c r="F110" s="98"/>
      <x:c r="G110" s="98"/>
      <x:c r="H110" s="98"/>
    </x:row>
    <x:row r="111">
      <x:c r="A111" s="50"/>
      <x:c r="B111" s="50"/>
      <x:c r="C111" s="50"/>
      <x:c r="D111" s="50"/>
      <x:c r="E111" s="50"/>
      <x:c r="F111" s="50"/>
      <x:c r="G111" s="50"/>
      <x:c r="H111" s="50"/>
    </x:row>
    <x:row r="112">
      <x:c r="A112" s="50"/>
      <x:c r="B112" s="50"/>
      <x:c r="C112" s="50"/>
      <x:c r="D112" s="50"/>
      <x:c r="E112" s="50"/>
      <x:c r="F112" s="50"/>
      <x:c r="G112" s="50"/>
      <x:c r="H112" s="50"/>
    </x:row>
    <x:row r="113">
      <x:c r="A113" s="50"/>
      <x:c r="B113" s="50"/>
      <x:c r="C113" s="50"/>
      <x:c r="D113" s="50"/>
      <x:c r="E113" s="50"/>
      <x:c r="F113" s="50"/>
      <x:c r="G113" s="50"/>
      <x:c r="H113" s="50"/>
    </x:row>
    <x:row r="114">
      <x:c r="A114" s="50"/>
      <x:c r="B114" s="50"/>
      <x:c r="C114" s="50"/>
      <x:c r="D114" s="50"/>
      <x:c r="E114" s="50"/>
      <x:c r="F114" s="50"/>
      <x:c r="G114" s="50"/>
      <x:c r="H114" s="50"/>
    </x:row>
    <x:row r="115">
      <x:c r="A115" s="50"/>
      <x:c r="B115" s="50"/>
      <x:c r="C115" s="50"/>
      <x:c r="D115" s="50"/>
      <x:c r="E115" s="50"/>
      <x:c r="F115" s="50"/>
      <x:c r="G115" s="50"/>
      <x:c r="H115" s="50"/>
    </x:row>
    <x:row r="116">
      <x:c r="A116" s="50"/>
      <x:c r="B116" s="50"/>
      <x:c r="C116" s="50"/>
      <x:c r="D116" s="50"/>
      <x:c r="E116" s="50"/>
      <x:c r="F116" s="50"/>
      <x:c r="G116" s="50"/>
      <x:c r="H116" s="50"/>
    </x:row>
    <x:row r="117">
      <x:c r="A117" s="50"/>
      <x:c r="B117" s="50"/>
      <x:c r="C117" s="50"/>
      <x:c r="D117" s="50"/>
      <x:c r="E117" s="50"/>
      <x:c r="F117" s="50"/>
      <x:c r="G117" s="50"/>
      <x:c r="H117" s="50"/>
    </x:row>
    <x:row r="118">
      <x:c r="A118" s="50"/>
      <x:c r="B118" s="50"/>
      <x:c r="C118" s="50"/>
      <x:c r="D118" s="50"/>
      <x:c r="E118" s="50"/>
      <x:c r="F118" s="50"/>
      <x:c r="G118" s="50"/>
      <x:c r="H118" s="50"/>
    </x:row>
    <x:row r="119">
      <x:c r="A119" s="50"/>
      <x:c r="B119" s="50"/>
      <x:c r="C119" s="50"/>
      <x:c r="D119" s="50"/>
      <x:c r="E119" s="50"/>
      <x:c r="F119" s="50"/>
      <x:c r="G119" s="50"/>
      <x:c r="H119" s="50"/>
    </x:row>
    <x:row r="120">
      <x:c r="A120" s="50"/>
      <x:c r="B120" s="50"/>
      <x:c r="C120" s="50"/>
      <x:c r="D120" s="50"/>
      <x:c r="E120" s="50"/>
      <x:c r="F120" s="50"/>
      <x:c r="G120" s="50"/>
      <x:c r="H120" s="50"/>
    </x:row>
    <x:row r="121">
      <x:c r="A121" s="50"/>
      <x:c r="B121" s="50"/>
      <x:c r="C121" s="50"/>
      <x:c r="D121" s="50"/>
      <x:c r="E121" s="50"/>
      <x:c r="F121" s="50"/>
      <x:c r="G121" s="50"/>
      <x:c r="H121" s="50"/>
    </x:row>
    <x:row r="122">
      <x:c r="A122" s="50"/>
      <x:c r="B122" s="50"/>
      <x:c r="C122" s="50"/>
      <x:c r="D122" s="50"/>
      <x:c r="E122" s="50"/>
      <x:c r="F122" s="50"/>
      <x:c r="G122" s="50"/>
      <x:c r="H122" s="50"/>
    </x:row>
    <x:row r="123">
      <x:c r="A123" s="50"/>
      <x:c r="B123" s="50"/>
      <x:c r="C123" s="50"/>
      <x:c r="D123" s="50"/>
      <x:c r="E123" s="50"/>
      <x:c r="F123" s="50"/>
      <x:c r="G123" s="50"/>
      <x:c r="H123" s="50"/>
    </x:row>
    <x:row r="124">
      <x:c r="A124" s="50"/>
      <x:c r="B124" s="50"/>
      <x:c r="C124" s="50"/>
      <x:c r="D124" s="50"/>
      <x:c r="E124" s="50"/>
      <x:c r="F124" s="50"/>
      <x:c r="G124" s="50"/>
      <x:c r="H124" s="50"/>
    </x:row>
    <x:row r="125">
      <x:c r="A125" s="50"/>
      <x:c r="B125" s="50"/>
      <x:c r="C125" s="50"/>
      <x:c r="D125" s="50"/>
      <x:c r="E125" s="50"/>
      <x:c r="F125" s="50"/>
      <x:c r="G125" s="50"/>
      <x:c r="H125" s="50"/>
    </x:row>
    <x:row r="126">
      <x:c r="A126" s="50"/>
      <x:c r="B126" s="50"/>
      <x:c r="C126" s="50"/>
      <x:c r="D126" s="50"/>
      <x:c r="E126" s="50"/>
      <x:c r="F126" s="50"/>
      <x:c r="G126" s="50"/>
      <x:c r="H126" s="50"/>
    </x:row>
    <x:row r="127">
      <x:c r="A127" s="50"/>
      <x:c r="B127" s="50"/>
      <x:c r="C127" s="50"/>
      <x:c r="D127" s="50"/>
      <x:c r="E127" s="50"/>
      <x:c r="F127" s="50"/>
      <x:c r="G127" s="50"/>
      <x:c r="H127" s="50"/>
    </x:row>
    <x:row r="128">
      <x:c r="A128" s="50"/>
      <x:c r="B128" s="50"/>
      <x:c r="C128" s="50"/>
      <x:c r="D128" s="50"/>
      <x:c r="E128" s="50"/>
      <x:c r="F128" s="50"/>
      <x:c r="G128" s="50"/>
      <x:c r="H128" s="50"/>
    </x:row>
    <x:row r="129">
      <x:c r="A129" s="50"/>
      <x:c r="B129" s="50"/>
      <x:c r="C129" s="50"/>
      <x:c r="D129" s="50"/>
      <x:c r="E129" s="50"/>
      <x:c r="F129" s="50"/>
      <x:c r="G129" s="50"/>
      <x:c r="H129" s="50"/>
    </x:row>
    <x:row r="130">
      <x:c r="A130" s="50"/>
      <x:c r="B130" s="50"/>
      <x:c r="C130" s="50"/>
      <x:c r="D130" s="50"/>
      <x:c r="E130" s="50"/>
      <x:c r="F130" s="50"/>
      <x:c r="G130" s="50"/>
      <x:c r="H130" s="50"/>
    </x:row>
    <x:row r="131">
      <x:c r="A131" s="50"/>
      <x:c r="B131" s="50"/>
      <x:c r="C131" s="50"/>
      <x:c r="D131" s="50"/>
      <x:c r="E131" s="50"/>
      <x:c r="F131" s="50"/>
      <x:c r="G131" s="50"/>
      <x:c r="H131" s="50"/>
    </x:row>
    <x:row r="132">
      <x:c r="A132" s="50"/>
      <x:c r="B132" s="50"/>
      <x:c r="C132" s="50"/>
      <x:c r="D132" s="50"/>
      <x:c r="E132" s="50"/>
      <x:c r="F132" s="50"/>
      <x:c r="G132" s="50"/>
      <x:c r="H132" s="50"/>
    </x:row>
    <x:row r="133">
      <x:c r="A133" s="50"/>
      <x:c r="B133" s="50"/>
      <x:c r="C133" s="50"/>
      <x:c r="D133" s="50"/>
      <x:c r="E133" s="50"/>
      <x:c r="F133" s="50"/>
      <x:c r="G133" s="50"/>
      <x:c r="H133" s="50"/>
    </x:row>
    <x:row r="134">
      <x:c r="A134" s="50"/>
      <x:c r="B134" s="50"/>
      <x:c r="C134" s="50"/>
      <x:c r="D134" s="50"/>
      <x:c r="E134" s="50"/>
      <x:c r="F134" s="50"/>
      <x:c r="G134" s="50"/>
      <x:c r="H134" s="50"/>
    </x:row>
    <x:row r="135">
      <x:c r="A135" s="50"/>
      <x:c r="B135" s="50"/>
      <x:c r="C135" s="50"/>
      <x:c r="D135" s="50"/>
      <x:c r="E135" s="50"/>
      <x:c r="F135" s="50"/>
      <x:c r="G135" s="50"/>
      <x:c r="H135" s="50"/>
    </x:row>
    <x:row r="136">
      <x:c r="A136" s="50"/>
      <x:c r="B136" s="50"/>
      <x:c r="C136" s="50"/>
      <x:c r="D136" s="50"/>
      <x:c r="E136" s="50"/>
      <x:c r="F136" s="50"/>
      <x:c r="G136" s="50"/>
      <x:c r="H136" s="50"/>
    </x:row>
    <x:row r="137">
      <x:c r="A137" s="50"/>
      <x:c r="B137" s="50"/>
      <x:c r="C137" s="50"/>
      <x:c r="D137" s="50"/>
      <x:c r="E137" s="50"/>
      <x:c r="F137" s="50"/>
      <x:c r="G137" s="50"/>
      <x:c r="H137" s="50"/>
    </x:row>
    <x:row r="138">
      <x:c r="A138" s="50"/>
      <x:c r="B138" s="50"/>
      <x:c r="C138" s="50"/>
      <x:c r="D138" s="50"/>
      <x:c r="E138" s="50"/>
      <x:c r="F138" s="50"/>
      <x:c r="G138" s="50"/>
      <x:c r="H138" s="50"/>
    </x:row>
    <x:row r="139">
      <x:c r="A139" s="50"/>
      <x:c r="B139" s="50"/>
      <x:c r="C139" s="50"/>
      <x:c r="D139" s="50"/>
      <x:c r="E139" s="50"/>
      <x:c r="F139" s="50"/>
      <x:c r="G139" s="50"/>
      <x:c r="H139" s="50"/>
    </x:row>
    <x:row r="140">
      <x:c r="A140" s="50"/>
      <x:c r="B140" s="50"/>
      <x:c r="C140" s="50"/>
      <x:c r="D140" s="50"/>
      <x:c r="E140" s="50"/>
      <x:c r="F140" s="50"/>
      <x:c r="G140" s="50"/>
      <x:c r="H140" s="50"/>
    </x:row>
  </x:sheetData>
  <x:mergeCells>
    <x:mergeCell ref="A1:H1"/>
    <x:mergeCell ref="A2:H2"/>
    <x:mergeCell ref="A6:H6"/>
    <x:mergeCell ref="A19:H19"/>
    <x:mergeCell ref="A32:H32"/>
    <x:mergeCell ref="A45:H45"/>
    <x:mergeCell ref="A58:H58"/>
    <x:mergeCell ref="A71:H71"/>
    <x:mergeCell ref="A84:H84"/>
    <x:mergeCell ref="A97:H97"/>
    <x:mergeCell ref="A110:H110"/>
  </x:mergeCells>
  <x:conditionalFormatting sqref="F7:F110">
    <x:cfRule type="expression" dxfId="0" priority="1">
      <x:formula>F7="Complete"</x:formula>
    </x:cfRule>
    <x:cfRule type="expression" dxfId="1" priority="2">
      <x:formula>F7="Waiting"</x:formula>
    </x:cfRule>
    <x:cfRule type="expression" dxfId="2" priority="3">
      <x:formula>F7="Not Started"</x:formula>
    </x:cfRule>
  </x:conditionalFormatting>
  <x:dataValidations count="80">
    <x:dataValidation type="list" sqref="F7">
      <x:formula1>"Not Started,Researching,In Progress,Waiting,Complete,Not Applicable"</x:formula1>
    </x:dataValidation>
    <x:dataValidation type="list" sqref="F8">
      <x:formula1>"Not Started,Researching,In Progress,Waiting,Complete,Not Applicable"</x:formula1>
    </x:dataValidation>
    <x:dataValidation type="list" sqref="F9">
      <x:formula1>"Not Started,Researching,In Progress,Waiting,Complete,Not Applicable"</x:formula1>
    </x:dataValidation>
    <x:dataValidation type="list" sqref="F10">
      <x:formula1>"Not Started,Researching,In Progress,Waiting,Complete,Not Applicable"</x:formula1>
    </x:dataValidation>
    <x:dataValidation type="list" sqref="F11">
      <x:formula1>"Not Started,Researching,In Progress,Waiting,Complete,Not Applicable"</x:formula1>
    </x:dataValidation>
    <x:dataValidation type="list" sqref="F12">
      <x:formula1>"Not Started,Researching,In Progress,Waiting,Complete,Not Applicable"</x:formula1>
    </x:dataValidation>
    <x:dataValidation type="list" sqref="F13">
      <x:formula1>"Not Started,Researching,In Progress,Waiting,Complete,Not Applicable"</x:formula1>
    </x:dataValidation>
    <x:dataValidation type="list" sqref="F14">
      <x:formula1>"Not Started,Researching,In Progress,Waiting,Complete,Not Applicable"</x:formula1>
    </x:dataValidation>
    <x:dataValidation type="list" sqref="F15">
      <x:formula1>"Not Started,Researching,In Progress,Waiting,Complete,Not Applicable"</x:formula1>
    </x:dataValidation>
    <x:dataValidation type="list" sqref="F16">
      <x:formula1>"Not Started,Researching,In Progress,Waiting,Complete,Not Applicable"</x:formula1>
    </x:dataValidation>
    <x:dataValidation type="list" sqref="F20">
      <x:formula1>"Not Started,Researching,In Progress,Waiting,Complete,Not Applicable"</x:formula1>
    </x:dataValidation>
    <x:dataValidation type="list" sqref="F21">
      <x:formula1>"Not Started,Researching,In Progress,Waiting,Complete,Not Applicable"</x:formula1>
    </x:dataValidation>
    <x:dataValidation type="list" sqref="F22">
      <x:formula1>"Not Started,Researching,In Progress,Waiting,Complete,Not Applicable"</x:formula1>
    </x:dataValidation>
    <x:dataValidation type="list" sqref="F23">
      <x:formula1>"Not Started,Researching,In Progress,Waiting,Complete,Not Applicable"</x:formula1>
    </x:dataValidation>
    <x:dataValidation type="list" sqref="F24">
      <x:formula1>"Not Started,Researching,In Progress,Waiting,Complete,Not Applicable"</x:formula1>
    </x:dataValidation>
    <x:dataValidation type="list" sqref="F25">
      <x:formula1>"Not Started,Researching,In Progress,Waiting,Complete,Not Applicable"</x:formula1>
    </x:dataValidation>
    <x:dataValidation type="list" sqref="F26">
      <x:formula1>"Not Started,Researching,In Progress,Waiting,Complete,Not Applicable"</x:formula1>
    </x:dataValidation>
    <x:dataValidation type="list" sqref="F27">
      <x:formula1>"Not Started,Researching,In Progress,Waiting,Complete,Not Applicable"</x:formula1>
    </x:dataValidation>
    <x:dataValidation type="list" sqref="F28">
      <x:formula1>"Not Started,Researching,In Progress,Waiting,Complete,Not Applicable"</x:formula1>
    </x:dataValidation>
    <x:dataValidation type="list" sqref="F29">
      <x:formula1>"Not Started,Researching,In Progress,Waiting,Complete,Not Applicable"</x:formula1>
    </x:dataValidation>
    <x:dataValidation type="list" sqref="F33">
      <x:formula1>"Not Started,Researching,In Progress,Waiting,Complete,Not Applicable"</x:formula1>
    </x:dataValidation>
    <x:dataValidation type="list" sqref="F34">
      <x:formula1>"Not Started,Researching,In Progress,Waiting,Complete,Not Applicable"</x:formula1>
    </x:dataValidation>
    <x:dataValidation type="list" sqref="F35">
      <x:formula1>"Not Started,Researching,In Progress,Waiting,Complete,Not Applicable"</x:formula1>
    </x:dataValidation>
    <x:dataValidation type="list" sqref="F36">
      <x:formula1>"Not Started,Researching,In Progress,Waiting,Complete,Not Applicable"</x:formula1>
    </x:dataValidation>
    <x:dataValidation type="list" sqref="F37">
      <x:formula1>"Not Started,Researching,In Progress,Waiting,Complete,Not Applicable"</x:formula1>
    </x:dataValidation>
    <x:dataValidation type="list" sqref="F38">
      <x:formula1>"Not Started,Researching,In Progress,Waiting,Complete,Not Applicable"</x:formula1>
    </x:dataValidation>
    <x:dataValidation type="list" sqref="F39">
      <x:formula1>"Not Started,Researching,In Progress,Waiting,Complete,Not Applicable"</x:formula1>
    </x:dataValidation>
    <x:dataValidation type="list" sqref="F40">
      <x:formula1>"Not Started,Researching,In Progress,Waiting,Complete,Not Applicable"</x:formula1>
    </x:dataValidation>
    <x:dataValidation type="list" sqref="F41">
      <x:formula1>"Not Started,Researching,In Progress,Waiting,Complete,Not Applicable"</x:formula1>
    </x:dataValidation>
    <x:dataValidation type="list" sqref="F42">
      <x:formula1>"Not Started,Researching,In Progress,Waiting,Complete,Not Applicable"</x:formula1>
    </x:dataValidation>
    <x:dataValidation type="list" sqref="F46">
      <x:formula1>"Not Started,Researching,In Progress,Waiting,Complete,Not Applicable"</x:formula1>
    </x:dataValidation>
    <x:dataValidation type="list" sqref="F47">
      <x:formula1>"Not Started,Researching,In Progress,Waiting,Complete,Not Applicable"</x:formula1>
    </x:dataValidation>
    <x:dataValidation type="list" sqref="F48">
      <x:formula1>"Not Started,Researching,In Progress,Waiting,Complete,Not Applicable"</x:formula1>
    </x:dataValidation>
    <x:dataValidation type="list" sqref="F49">
      <x:formula1>"Not Started,Researching,In Progress,Waiting,Complete,Not Applicable"</x:formula1>
    </x:dataValidation>
    <x:dataValidation type="list" sqref="F50">
      <x:formula1>"Not Started,Researching,In Progress,Waiting,Complete,Not Applicable"</x:formula1>
    </x:dataValidation>
    <x:dataValidation type="list" sqref="F51">
      <x:formula1>"Not Started,Researching,In Progress,Waiting,Complete,Not Applicable"</x:formula1>
    </x:dataValidation>
    <x:dataValidation type="list" sqref="F52">
      <x:formula1>"Not Started,Researching,In Progress,Waiting,Complete,Not Applicable"</x:formula1>
    </x:dataValidation>
    <x:dataValidation type="list" sqref="F53">
      <x:formula1>"Not Started,Researching,In Progress,Waiting,Complete,Not Applicable"</x:formula1>
    </x:dataValidation>
    <x:dataValidation type="list" sqref="F54">
      <x:formula1>"Not Started,Researching,In Progress,Waiting,Complete,Not Applicable"</x:formula1>
    </x:dataValidation>
    <x:dataValidation type="list" sqref="F55">
      <x:formula1>"Not Started,Researching,In Progress,Waiting,Complete,Not Applicable"</x:formula1>
    </x:dataValidation>
    <x:dataValidation type="list" sqref="F59">
      <x:formula1>"Not Started,Researching,In Progress,Waiting,Complete,Not Applicable"</x:formula1>
    </x:dataValidation>
    <x:dataValidation type="list" sqref="F60">
      <x:formula1>"Not Started,Researching,In Progress,Waiting,Complete,Not Applicable"</x:formula1>
    </x:dataValidation>
    <x:dataValidation type="list" sqref="F61">
      <x:formula1>"Not Started,Researching,In Progress,Waiting,Complete,Not Applicable"</x:formula1>
    </x:dataValidation>
    <x:dataValidation type="list" sqref="F62">
      <x:formula1>"Not Started,Researching,In Progress,Waiting,Complete,Not Applicable"</x:formula1>
    </x:dataValidation>
    <x:dataValidation type="list" sqref="F63">
      <x:formula1>"Not Started,Researching,In Progress,Waiting,Complete,Not Applicable"</x:formula1>
    </x:dataValidation>
    <x:dataValidation type="list" sqref="F64">
      <x:formula1>"Not Started,Researching,In Progress,Waiting,Complete,Not Applicable"</x:formula1>
    </x:dataValidation>
    <x:dataValidation type="list" sqref="F65">
      <x:formula1>"Not Started,Researching,In Progress,Waiting,Complete,Not Applicable"</x:formula1>
    </x:dataValidation>
    <x:dataValidation type="list" sqref="F66">
      <x:formula1>"Not Started,Researching,In Progress,Waiting,Complete,Not Applicable"</x:formula1>
    </x:dataValidation>
    <x:dataValidation type="list" sqref="F67">
      <x:formula1>"Not Started,Researching,In Progress,Waiting,Complete,Not Applicable"</x:formula1>
    </x:dataValidation>
    <x:dataValidation type="list" sqref="F68">
      <x:formula1>"Not Started,Researching,In Progress,Waiting,Complete,Not Applicable"</x:formula1>
    </x:dataValidation>
    <x:dataValidation type="list" sqref="F72">
      <x:formula1>"Not Started,Researching,In Progress,Waiting,Complete,Not Applicable"</x:formula1>
    </x:dataValidation>
    <x:dataValidation type="list" sqref="F73">
      <x:formula1>"Not Started,Researching,In Progress,Waiting,Complete,Not Applicable"</x:formula1>
    </x:dataValidation>
    <x:dataValidation type="list" sqref="F74">
      <x:formula1>"Not Started,Researching,In Progress,Waiting,Complete,Not Applicable"</x:formula1>
    </x:dataValidation>
    <x:dataValidation type="list" sqref="F75">
      <x:formula1>"Not Started,Researching,In Progress,Waiting,Complete,Not Applicable"</x:formula1>
    </x:dataValidation>
    <x:dataValidation type="list" sqref="F76">
      <x:formula1>"Not Started,Researching,In Progress,Waiting,Complete,Not Applicable"</x:formula1>
    </x:dataValidation>
    <x:dataValidation type="list" sqref="F77">
      <x:formula1>"Not Started,Researching,In Progress,Waiting,Complete,Not Applicable"</x:formula1>
    </x:dataValidation>
    <x:dataValidation type="list" sqref="F78">
      <x:formula1>"Not Started,Researching,In Progress,Waiting,Complete,Not Applicable"</x:formula1>
    </x:dataValidation>
    <x:dataValidation type="list" sqref="F79">
      <x:formula1>"Not Started,Researching,In Progress,Waiting,Complete,Not Applicable"</x:formula1>
    </x:dataValidation>
    <x:dataValidation type="list" sqref="F80">
      <x:formula1>"Not Started,Researching,In Progress,Waiting,Complete,Not Applicable"</x:formula1>
    </x:dataValidation>
    <x:dataValidation type="list" sqref="F81">
      <x:formula1>"Not Started,Researching,In Progress,Waiting,Complete,Not Applicable"</x:formula1>
    </x:dataValidation>
    <x:dataValidation type="list" sqref="F85">
      <x:formula1>"Not Started,Researching,In Progress,Waiting,Complete,Not Applicable"</x:formula1>
    </x:dataValidation>
    <x:dataValidation type="list" sqref="F86">
      <x:formula1>"Not Started,Researching,In Progress,Waiting,Complete,Not Applicable"</x:formula1>
    </x:dataValidation>
    <x:dataValidation type="list" sqref="F87">
      <x:formula1>"Not Started,Researching,In Progress,Waiting,Complete,Not Applicable"</x:formula1>
    </x:dataValidation>
    <x:dataValidation type="list" sqref="F88">
      <x:formula1>"Not Started,Researching,In Progress,Waiting,Complete,Not Applicable"</x:formula1>
    </x:dataValidation>
    <x:dataValidation type="list" sqref="F89">
      <x:formula1>"Not Started,Researching,In Progress,Waiting,Complete,Not Applicable"</x:formula1>
    </x:dataValidation>
    <x:dataValidation type="list" sqref="F90">
      <x:formula1>"Not Started,Researching,In Progress,Waiting,Complete,Not Applicable"</x:formula1>
    </x:dataValidation>
    <x:dataValidation type="list" sqref="F91">
      <x:formula1>"Not Started,Researching,In Progress,Waiting,Complete,Not Applicable"</x:formula1>
    </x:dataValidation>
    <x:dataValidation type="list" sqref="F92">
      <x:formula1>"Not Started,Researching,In Progress,Waiting,Complete,Not Applicable"</x:formula1>
    </x:dataValidation>
    <x:dataValidation type="list" sqref="F93">
      <x:formula1>"Not Started,Researching,In Progress,Waiting,Complete,Not Applicable"</x:formula1>
    </x:dataValidation>
    <x:dataValidation type="list" sqref="F94">
      <x:formula1>"Not Started,Researching,In Progress,Waiting,Complete,Not Applicable"</x:formula1>
    </x:dataValidation>
    <x:dataValidation type="list" sqref="F98">
      <x:formula1>"Not Started,Researching,In Progress,Waiting,Complete,Not Applicable"</x:formula1>
    </x:dataValidation>
    <x:dataValidation type="list" sqref="F99">
      <x:formula1>"Not Started,Researching,In Progress,Waiting,Complete,Not Applicable"</x:formula1>
    </x:dataValidation>
    <x:dataValidation type="list" sqref="F100">
      <x:formula1>"Not Started,Researching,In Progress,Waiting,Complete,Not Applicable"</x:formula1>
    </x:dataValidation>
    <x:dataValidation type="list" sqref="F101">
      <x:formula1>"Not Started,Researching,In Progress,Waiting,Complete,Not Applicable"</x:formula1>
    </x:dataValidation>
    <x:dataValidation type="list" sqref="F102">
      <x:formula1>"Not Started,Researching,In Progress,Waiting,Complete,Not Applicable"</x:formula1>
    </x:dataValidation>
    <x:dataValidation type="list" sqref="F103">
      <x:formula1>"Not Started,Researching,In Progress,Waiting,Complete,Not Applicable"</x:formula1>
    </x:dataValidation>
    <x:dataValidation type="list" sqref="F104">
      <x:formula1>"Not Started,Researching,In Progress,Waiting,Complete,Not Applicable"</x:formula1>
    </x:dataValidation>
    <x:dataValidation type="list" sqref="F105">
      <x:formula1>"Not Started,Researching,In Progress,Waiting,Complete,Not Applicable"</x:formula1>
    </x:dataValidation>
    <x:dataValidation type="list" sqref="F106">
      <x:formula1>"Not Started,Researching,In Progress,Waiting,Complete,Not Applicable"</x:formula1>
    </x:dataValidation>
    <x:dataValidation type="list" sqref="F107">
      <x:formula1>"Not Started,Researching,In Progress,Waiting,Complete,Not Applicable"</x:formula1>
    </x:dataValidation>
  </x:dataValidations>
  <x:pageMargins left="0.7" right="0.7" top="0.75" bottom="0.75" header="0.3" footer="0.3"/>
</x:worksheet>
</file>

<file path=xl/worksheets/sheet3.xml><?xml version="1.0" encoding="utf-8"?>
<x:worksheet xmlns:x="http://schemas.openxmlformats.org/spreadsheetml/2006/main">
  <x:sheetFormatPr defaultRowHeight="15"/>
  <x:cols>
    <x:col min="1" max="1" width="28" hidden="0" customWidth="1"/>
    <x:col min="2" max="2" width="22" hidden="0" customWidth="1"/>
    <x:col min="3" max="3" width="22" hidden="0" customWidth="1"/>
    <x:col min="4" max="4" width="22" hidden="0" customWidth="1"/>
    <x:col min="5" max="5" width="22" hidden="0" customWidth="1"/>
    <x:col min="6" max="6" width="22" hidden="0" customWidth="1"/>
  </x:cols>
  <x:sheetData>
    <x:row r="1" ht="32" customHeight="1">
      <x:c r="A1" s="7" t="str">
        <x:v>24-MONTH ALIYAH ROADMAP — PROGRESS DASHBOARD</x:v>
      </x:c>
      <x:c r="B1" s="7"/>
      <x:c r="C1" s="7"/>
      <x:c r="D1" s="7"/>
      <x:c r="E1" s="7"/>
      <x:c r="F1" s="7"/>
    </x:row>
    <x:row r="2">
      <x:c r="A2" s="2"/>
      <x:c r="B2" s="2"/>
      <x:c r="C2" s="2"/>
      <x:c r="D2" s="2"/>
      <x:c r="E2" s="2"/>
      <x:c r="F2" s="2"/>
    </x:row>
    <x:row r="3">
      <x:c r="A3" s="21" t="str">
        <x:v>Planning input</x:v>
      </x:c>
      <x:c r="B3" s="21"/>
      <x:c r="C3" s="2"/>
      <x:c r="D3" s="2"/>
      <x:c r="E3" s="2"/>
      <x:c r="F3" s="2"/>
    </x:row>
    <x:row r="4">
      <x:c r="A4" s="2" t="str">
        <x:v>Target aliyah date</x:v>
      </x:c>
      <x:c r="B4" s="106" t="str"/>
      <x:c r="C4" s="2"/>
      <x:c r="D4" s="2"/>
      <x:c r="E4" s="2"/>
      <x:c r="F4" s="2"/>
    </x:row>
    <x:row r="5">
      <x:c r="A5" s="2" t="str">
        <x:v>Roadmap begins approximately</x:v>
      </x:c>
      <x:c r="B5" s="108" t="str">
        <x:f>IF(B4="","",EDATE(B4,-24))</x:f>
      </x:c>
      <x:c r="C5" s="2"/>
      <x:c r="D5" s="2"/>
      <x:c r="E5" s="2"/>
      <x:c r="F5" s="2"/>
    </x:row>
    <x:row r="6">
      <x:c r="A6" s="2"/>
      <x:c r="B6" s="2"/>
      <x:c r="C6" s="2"/>
      <x:c r="D6" s="2"/>
      <x:c r="E6" s="2"/>
      <x:c r="F6" s="2"/>
    </x:row>
    <x:row r="7">
      <x:c r="A7" s="2"/>
      <x:c r="B7" s="2"/>
      <x:c r="C7" s="2"/>
      <x:c r="D7" s="2"/>
      <x:c r="E7" s="2"/>
      <x:c r="F7" s="2"/>
    </x:row>
    <x:row r="8">
      <x:c r="A8" s="111" t="str">
        <x:v>Overall progress</x:v>
      </x:c>
      <x:c r="B8" s="111" t="str">
        <x:v>Complete</x:v>
      </x:c>
      <x:c r="C8" s="111" t="str">
        <x:v>In Progress / Researching</x:v>
      </x:c>
      <x:c r="D8" s="111" t="str">
        <x:v>Waiting</x:v>
      </x:c>
      <x:c r="E8" s="111" t="str">
        <x:v>Not Started</x:v>
      </x:c>
      <x:c r="F8" s="111" t="str">
        <x:v>Not Applicable</x:v>
      </x:c>
    </x:row>
    <x:row r="9" ht="30" customHeight="1">
      <x:c r="A9" s="119" t="n">
        <x:f>IFERROR(COUNTIF('24-Month Roadmap'!F:F,"Complete")/(COUNTIF('24-Month Roadmap'!F:F,"&lt;&gt;Not Applicable")-COUNTBLANK('24-Month Roadmap'!F:F)),0)</x:f>
        <x:v>0</x:v>
      </x:c>
      <x:c r="B9" s="120" t="n">
        <x:f>COUNTIF('24-Month Roadmap'!F:F,"Complete")</x:f>
        <x:v>0</x:v>
      </x:c>
      <x:c r="C9" s="120" t="n">
        <x:f>COUNTIF('24-Month Roadmap'!F:F,"In Progress")+COUNTIF('24-Month Roadmap'!F:F,"Researching")</x:f>
        <x:v>0</x:v>
      </x:c>
      <x:c r="D9" s="120" t="n">
        <x:f>COUNTIF('24-Month Roadmap'!F:F,"Waiting")</x:f>
        <x:v>0</x:v>
      </x:c>
      <x:c r="E9" s="120" t="n">
        <x:f>COUNTIF('24-Month Roadmap'!F:F,"Not Started")</x:f>
        <x:v>80</x:v>
      </x:c>
      <x:c r="F9" s="120" t="n">
        <x:f>COUNTIF('24-Month Roadmap'!F:F,"Not Applicable")</x:f>
        <x:v>0</x:v>
      </x:c>
    </x:row>
    <x:row r="10">
      <x:c r="A10" s="2"/>
      <x:c r="B10" s="2"/>
      <x:c r="C10" s="2"/>
      <x:c r="D10" s="2"/>
      <x:c r="E10" s="2"/>
      <x:c r="F10" s="2"/>
    </x:row>
    <x:row r="11">
      <x:c r="A11" s="2"/>
      <x:c r="B11" s="2"/>
      <x:c r="C11" s="2"/>
      <x:c r="D11" s="2"/>
      <x:c r="E11" s="2"/>
      <x:c r="F11" s="2"/>
    </x:row>
    <x:row r="12">
      <x:c r="A12" s="21" t="str">
        <x:v>NEXT REVIEW</x:v>
      </x:c>
      <x:c r="B12" s="21"/>
      <x:c r="C12" s="21"/>
      <x:c r="D12" s="21"/>
      <x:c r="E12" s="21"/>
      <x:c r="F12" s="21"/>
    </x:row>
    <x:row r="13" ht="30" customHeight="1">
      <x:c r="A13" s="39" t="str">
        <x:v>Use the Roadmap sheet as a living project plan. At each family review, focus first on tasks marked Waiting or In Progress and on anything whose suggested target date is approaching. A completed checklist is not the objective; a well-understood, viable plan is.</x:v>
      </x:c>
      <x:c r="B13" s="39"/>
      <x:c r="C13" s="39"/>
      <x:c r="D13" s="39"/>
      <x:c r="E13" s="39"/>
      <x:c r="F13" s="39"/>
    </x:row>
    <x:row r="14" ht="30" customHeight="1">
      <x:c r="A14" s="39"/>
      <x:c r="B14" s="39"/>
      <x:c r="C14" s="39"/>
      <x:c r="D14" s="39"/>
      <x:c r="E14" s="39"/>
      <x:c r="F14" s="39"/>
    </x:row>
    <x:row r="15" ht="30" customHeight="1">
      <x:c r="A15" s="39"/>
      <x:c r="B15" s="39"/>
      <x:c r="C15" s="39"/>
      <x:c r="D15" s="39"/>
      <x:c r="E15" s="39"/>
      <x:c r="F15" s="39"/>
    </x:row>
    <x:row r="16">
      <x:c r="A16" s="2"/>
      <x:c r="B16" s="2"/>
      <x:c r="C16" s="2"/>
      <x:c r="D16" s="2"/>
      <x:c r="E16" s="2"/>
      <x:c r="F16" s="2"/>
    </x:row>
    <x:row r="17">
      <x:c r="A17" s="2"/>
      <x:c r="B17" s="2"/>
      <x:c r="C17" s="2"/>
      <x:c r="D17" s="2"/>
      <x:c r="E17" s="2"/>
      <x:c r="F17" s="2"/>
    </x:row>
    <x:row r="18">
      <x:c r="A18" s="43" t="str">
        <x:v>BUILD THE BRIDGE BEFORE YOU STEP ONTO IT.</x:v>
      </x:c>
      <x:c r="B18" s="43"/>
      <x:c r="C18" s="43"/>
      <x:c r="D18" s="43"/>
      <x:c r="E18" s="43"/>
      <x:c r="F18" s="43"/>
    </x:row>
    <x:row r="19">
      <x:c r="A19" s="2"/>
      <x:c r="B19" s="2"/>
      <x:c r="C19" s="2"/>
      <x:c r="D19" s="2"/>
      <x:c r="E19" s="2"/>
      <x:c r="F19" s="2"/>
    </x:row>
    <x:row r="20">
      <x:c r="A20" s="47" t="str">
        <x:v>Don’t just think about aliyah. Audit it.</x:v>
      </x:c>
      <x:c r="B20" s="47"/>
      <x:c r="C20" s="47"/>
      <x:c r="D20" s="47"/>
      <x:c r="E20" s="47"/>
      <x:c r="F20" s="47"/>
    </x:row>
    <x:row r="21">
      <x:c r="A21" s="2"/>
      <x:c r="B21" s="2"/>
      <x:c r="C21" s="2"/>
      <x:c r="D21" s="2"/>
      <x:c r="E21" s="2"/>
      <x:c r="F21" s="2"/>
    </x:row>
    <x:row r="22">
      <x:c r="A22" s="2"/>
      <x:c r="B22" s="2"/>
      <x:c r="C22" s="2"/>
      <x:c r="D22" s="2"/>
      <x:c r="E22" s="2"/>
      <x:c r="F22" s="2"/>
    </x:row>
    <x:row r="23">
      <x:c r="A23" s="2"/>
      <x:c r="B23" s="2"/>
      <x:c r="C23" s="2"/>
      <x:c r="D23" s="2"/>
      <x:c r="E23" s="2"/>
      <x:c r="F23" s="2"/>
    </x:row>
    <x:row r="24">
      <x:c r="A24" s="2"/>
      <x:c r="B24" s="2"/>
      <x:c r="C24" s="2"/>
      <x:c r="D24" s="2"/>
      <x:c r="E24" s="2"/>
      <x:c r="F24" s="2"/>
    </x:row>
    <x:row r="25">
      <x:c r="A25" s="2"/>
      <x:c r="B25" s="2"/>
      <x:c r="C25" s="2"/>
      <x:c r="D25" s="2"/>
      <x:c r="E25" s="2"/>
      <x:c r="F25" s="2"/>
    </x:row>
    <x:row r="26">
      <x:c r="A26" s="2"/>
      <x:c r="B26" s="2"/>
      <x:c r="C26" s="2"/>
      <x:c r="D26" s="2"/>
      <x:c r="E26" s="2"/>
      <x:c r="F26" s="2"/>
    </x:row>
    <x:row r="27">
      <x:c r="A27" s="2"/>
      <x:c r="B27" s="2"/>
      <x:c r="C27" s="2"/>
      <x:c r="D27" s="2"/>
      <x:c r="E27" s="2"/>
      <x:c r="F27" s="2"/>
    </x:row>
    <x:row r="28">
      <x:c r="A28" s="2"/>
      <x:c r="B28" s="2"/>
      <x:c r="C28" s="2"/>
      <x:c r="D28" s="2"/>
      <x:c r="E28" s="2"/>
      <x:c r="F28" s="2"/>
    </x:row>
  </x:sheetData>
  <x:mergeCells>
    <x:mergeCell ref="A1:F1"/>
    <x:mergeCell ref="A12:F12"/>
    <x:mergeCell ref="A13:F15"/>
    <x:mergeCell ref="A18:F18"/>
    <x:mergeCell ref="A20:F20"/>
  </x:mergeCells>
  <x:pageMargins left="0.7" right="0.7" top="0.75" bottom="0.75" header="0.3" footer="0.3"/>
</x:worksheet>
</file>